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comments2.xml" ContentType="application/vnd.openxmlformats-officedocument.spreadsheetml.comments+xml"/>
  <Override PartName="/xl/drawings/vmlDrawing1.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úhrn" sheetId="1" state="visible" r:id="rId3"/>
    <sheet name="Stáda" sheetId="2" state="visible" r:id="rId4"/>
    <sheet name="Stroje" sheetId="3" state="visible" r:id="rId5"/>
    <sheet name="Budovy" sheetId="4" state="visible" r:id="rId6"/>
    <sheet name="Pôda" sheetId="5" state="visible" r:id="rId7"/>
    <sheet name="Pohľadávky a zásoby" sheetId="6" state="visible" r:id="rId8"/>
    <sheet name="Záväzky" sheetId="7" state="visible" r:id="rId9"/>
    <sheet name="Predpoklady" sheetId="8" state="visible" r:id="rId1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Model</author>
  </authors>
  <commentList>
    <comment ref="C50" authorId="0">
      <text>
        <r>
          <rPr>
            <sz val="10"/>
            <rFont val="Arial"/>
            <family val="2"/>
          </rPr>
          <t xml:space="preserve">Knižná hodnota: B.II.5 + B.I.4 z UZ 2025</t>
        </r>
      </text>
    </comment>
  </commentList>
</comments>
</file>

<file path=xl/sharedStrings.xml><?xml version="1.0" encoding="utf-8"?>
<sst xmlns="http://schemas.openxmlformats.org/spreadsheetml/2006/main" count="306" uniqueCount="281">
  <si>
    <t xml:space="preserve">AGROHELP, s.r.o. — Likvidačné ocenenie (asset-by-asset)</t>
  </si>
  <si>
    <t xml:space="preserve">IČO 36 020 061 • Heľpa, okr. Brezno • model k 3. máju 2026</t>
  </si>
  <si>
    <t xml:space="preserve">POUŽITIE MODELU:</t>
  </si>
  <si>
    <t xml:space="preserve">Modré číslá = vstupy (môžeš upraviť), čierne = vzorce, zelené = odkazy medzi listami.</t>
  </si>
  <si>
    <t xml:space="preserve">Listy: Stáda | Stroje | Budovy | Pôda | Pohľadávky a zásoby | Záväzky | Predpoklady</t>
  </si>
  <si>
    <t xml:space="preserve">Kategória aktív</t>
  </si>
  <si>
    <t xml:space="preserve">Knižná h. (€)</t>
  </si>
  <si>
    <t xml:space="preserve">Forced sale (€)</t>
  </si>
  <si>
    <t xml:space="preserve">Orderly sale (€)</t>
  </si>
  <si>
    <t xml:space="preserve">Strategic (€)</t>
  </si>
  <si>
    <t xml:space="preserve">Komentár</t>
  </si>
  <si>
    <t xml:space="preserve">Stáda (zvieratá spolu)</t>
  </si>
  <si>
    <t xml:space="preserve">Per kus, viď list Stáda</t>
  </si>
  <si>
    <t xml:space="preserve">Stroje a zariadenia</t>
  </si>
  <si>
    <t xml:space="preserve">Per kus, viď list Stroje</t>
  </si>
  <si>
    <t xml:space="preserve">Hospodárske budovy (16 ks)</t>
  </si>
  <si>
    <t xml:space="preserve">16 stavieb LV 1347</t>
  </si>
  <si>
    <t xml:space="preserve">Vlastná pôda (40 ha)</t>
  </si>
  <si>
    <t xml:space="preserve">Dvor + poľná pôda</t>
  </si>
  <si>
    <t xml:space="preserve">Užívacie práva (745 ha leasehold)</t>
  </si>
  <si>
    <t xml:space="preserve">Mountain ANC</t>
  </si>
  <si>
    <t xml:space="preserve">Pestovateľské celky</t>
  </si>
  <si>
    <t xml:space="preserve">Trvalé porasty</t>
  </si>
  <si>
    <t xml:space="preserve">Zásoby (bez zvierat)</t>
  </si>
  <si>
    <t xml:space="preserve">Materiál+výrobky</t>
  </si>
  <si>
    <t xml:space="preserve">Pohľadávky (obchod + dane)</t>
  </si>
  <si>
    <t xml:space="preserve">Inkasovateľnosť</t>
  </si>
  <si>
    <t xml:space="preserve">Hotovosť</t>
  </si>
  <si>
    <t xml:space="preserve">1:1</t>
  </si>
  <si>
    <t xml:space="preserve">Skryté hodnoty (tier 4)</t>
  </si>
  <si>
    <t xml:space="preserve">Predkupné práva, FV</t>
  </si>
  <si>
    <t xml:space="preserve">AKTÍVA SPOLU (fair value)</t>
  </si>
  <si>
    <t xml:space="preserve">Celkový majetok</t>
  </si>
  <si>
    <t xml:space="preserve">Záväzky (− odpočet)</t>
  </si>
  <si>
    <t xml:space="preserve">Všetky scenáre rovnaké</t>
  </si>
  <si>
    <t xml:space="preserve">NETO LIKVIDAČNÁ HODNOTA (= cena za 100 % podiel)</t>
  </si>
  <si>
    <t xml:space="preserve">+ Vyplatenie pôžičky spoločníka</t>
  </si>
  <si>
    <t xml:space="preserve">Záväzky voči spoločníkom 2025</t>
  </si>
  <si>
    <t xml:space="preserve">SPOLU CASH SPOLOČNÍKOM (Ďurica 70 % + Hančinová 30 %)</t>
  </si>
  <si>
    <t xml:space="preserve">— z toho Michal Ďurica (70 %)</t>
  </si>
  <si>
    <t xml:space="preserve">Hlavná 64, Heľpa</t>
  </si>
  <si>
    <t xml:space="preserve">— z toho Margita Hančinová (30 %)</t>
  </si>
  <si>
    <t xml:space="preserve">Mierová 860/2, Heľpa</t>
  </si>
  <si>
    <t xml:space="preserve">Pre porovnanie — going concern (EV/EBITDA × 4,5)</t>
  </si>
  <si>
    <t xml:space="preserve">EBITDA 200k × 4,5×</t>
  </si>
  <si>
    <t xml:space="preserve">STÁDA — položkový rozpis a ocenenie</t>
  </si>
  <si>
    <t xml:space="preserve">Modré číslá = vstupy (počty kusov, jednotková cena). Čierne = vypočítané hodnoty.</t>
  </si>
  <si>
    <t xml:space="preserve">Kategória zvieraťa</t>
  </si>
  <si>
    <t xml:space="preserve">Počet ks</t>
  </si>
  <si>
    <t xml:space="preserve">Jedn. cena (€) — knižná</t>
  </si>
  <si>
    <t xml:space="preserve">Knižná hodnota (€)</t>
  </si>
  <si>
    <t xml:space="preserve">Forced sale jedn. (€)</t>
  </si>
  <si>
    <t xml:space="preserve">Orderly jedn. (€)</t>
  </si>
  <si>
    <t xml:space="preserve">Strategic jedn. (€)</t>
  </si>
  <si>
    <t xml:space="preserve">Dojnice (vrcholný úžitok 2-5 r.)</t>
  </si>
  <si>
    <t xml:space="preserve">Hlavné stádo, mliečne plemená</t>
  </si>
  <si>
    <t xml:space="preserve">Dojnice (staršie 6+ r.)</t>
  </si>
  <si>
    <t xml:space="preserve">Pred vyradením</t>
  </si>
  <si>
    <t xml:space="preserve">Jalovice gravidné</t>
  </si>
  <si>
    <t xml:space="preserve">Náhrada do stáda</t>
  </si>
  <si>
    <t xml:space="preserve">Jalovice nesgravidné (12-24 m.)</t>
  </si>
  <si>
    <t xml:space="preserve">Odchov</t>
  </si>
  <si>
    <t xml:space="preserve">Telá (3-12 m.)</t>
  </si>
  <si>
    <t xml:space="preserve">Vrátane býčkov pre výkrm</t>
  </si>
  <si>
    <t xml:space="preserve">Telá (do 3 m.)</t>
  </si>
  <si>
    <t xml:space="preserve">Výkrmné býky (pred porážkou)</t>
  </si>
  <si>
    <t xml:space="preserve">Predaj na bitúnok</t>
  </si>
  <si>
    <t xml:space="preserve">Plemenné býky</t>
  </si>
  <si>
    <t xml:space="preserve">Iba pri prirodzenej plemenitbe</t>
  </si>
  <si>
    <t xml:space="preserve">Ovce / kozy (ak sú)</t>
  </si>
  <si>
    <t xml:space="preserve">Iné (kone, hydina)</t>
  </si>
  <si>
    <t xml:space="preserve">Medzisúčet — Σ (počet × jedn. cena)</t>
  </si>
  <si>
    <t xml:space="preserve">Knižná hodnota podľa UZ 2025 (Z.stádo + zvieratá)</t>
  </si>
  <si>
    <t xml:space="preserve">SPOLU STÁDA</t>
  </si>
  <si>
    <t xml:space="preserve">STROJE — položkový rozpis a trhové ocenenie</t>
  </si>
  <si>
    <t xml:space="preserve">Indikatívny zoznam typický pre 745 ha + dojničia farma. Pri DD nahradiť skutočným inventárom.</t>
  </si>
  <si>
    <t xml:space="preserve">Stroj / zariadenie</t>
  </si>
  <si>
    <t xml:space="preserve">Knižná jedn. (€)</t>
  </si>
  <si>
    <t xml:space="preserve">Forced sale (€/ks)</t>
  </si>
  <si>
    <t xml:space="preserve">Orderly (€/ks)</t>
  </si>
  <si>
    <t xml:space="preserve">Strategic (€/ks)</t>
  </si>
  <si>
    <t xml:space="preserve">Poznámka</t>
  </si>
  <si>
    <t xml:space="preserve">Traktor stredný (90-130 HP)</t>
  </si>
  <si>
    <t xml:space="preserve">Zetor / NH / JD ojazdený, 10-20 r.</t>
  </si>
  <si>
    <t xml:space="preserve">Traktor veľký (130+ HP)</t>
  </si>
  <si>
    <t xml:space="preserve">Hlavná ťažná sila</t>
  </si>
  <si>
    <t xml:space="preserve">Traktor kompakt (do 80 HP)</t>
  </si>
  <si>
    <t xml:space="preserve">Pre dvor / sady</t>
  </si>
  <si>
    <t xml:space="preserve">Pluh 4-5 radličný</t>
  </si>
  <si>
    <t xml:space="preserve">Tanier sejacka mechanická</t>
  </si>
  <si>
    <t xml:space="preserve">Vlečka / náves</t>
  </si>
  <si>
    <t xml:space="preserve">Sklápačka, oboje</t>
  </si>
  <si>
    <t xml:space="preserve">Kosačka rotorová (návesná)</t>
  </si>
  <si>
    <t xml:space="preserve">Obracač / shrnovač sena</t>
  </si>
  <si>
    <t xml:space="preserve">Balíkovač okrúhly</t>
  </si>
  <si>
    <t xml:space="preserve">Pre TTP 449 ha</t>
  </si>
  <si>
    <t xml:space="preserve">Postrekovač (návesný)</t>
  </si>
  <si>
    <t xml:space="preserve">Kŕmne vozidlo (TMR)</t>
  </si>
  <si>
    <t xml:space="preserve">Centrum farmy dojníc</t>
  </si>
  <si>
    <t xml:space="preserve">Mliečny tank chladiaci 5-10 tis. l</t>
  </si>
  <si>
    <t xml:space="preserve">Mliečna chladiarňa</t>
  </si>
  <si>
    <t xml:space="preserve">Dojáreň (rybinová alebo karusel)</t>
  </si>
  <si>
    <t xml:space="preserve">Najdrahší kus farmy</t>
  </si>
  <si>
    <t xml:space="preserve">Hnojomet / rozmetadlo hnoja</t>
  </si>
  <si>
    <t xml:space="preserve">Dezikator / fekálka (cisterna)</t>
  </si>
  <si>
    <t xml:space="preserve">Hnojná žumpa</t>
  </si>
  <si>
    <t xml:space="preserve">Pickup / terénne auto (4×4)</t>
  </si>
  <si>
    <t xml:space="preserve">Manipulátor / nakladač</t>
  </si>
  <si>
    <t xml:space="preserve">Telehandler / ČNN</t>
  </si>
  <si>
    <t xml:space="preserve">Iné (drobná mech., dielenské)</t>
  </si>
  <si>
    <t xml:space="preserve">Knižná hodnota podľa UZ 2025 (B.II.3)</t>
  </si>
  <si>
    <t xml:space="preserve">SPOLU STROJE</t>
  </si>
  <si>
    <t xml:space="preserve">BUDOVY — 16 stavieb na LV 1347, k. ú. Heľpa</t>
  </si>
  <si>
    <t xml:space="preserve">Pri DD ohodnotiť znaleckým posudkom. Ceny tu sú indikatívne pre porovnanie.</t>
  </si>
  <si>
    <t xml:space="preserve">Súp. č.</t>
  </si>
  <si>
    <t xml:space="preserve">Druh / popis</t>
  </si>
  <si>
    <t xml:space="preserve">Zemiakareň</t>
  </si>
  <si>
    <t xml:space="preserve">Skladovanie zemiakov / brambor</t>
  </si>
  <si>
    <t xml:space="preserve">Farma dojníc I (hlavná)</t>
  </si>
  <si>
    <t xml:space="preserve">Hlavná maštaľ</t>
  </si>
  <si>
    <t xml:space="preserve">Senik solar</t>
  </si>
  <si>
    <t xml:space="preserve">Seník + solárna inštalácia</t>
  </si>
  <si>
    <t xml:space="preserve">Sennik I</t>
  </si>
  <si>
    <t xml:space="preserve">Bez solára</t>
  </si>
  <si>
    <t xml:space="preserve">Farma dojníc (druhá)</t>
  </si>
  <si>
    <t xml:space="preserve">Druhá maštaľ</t>
  </si>
  <si>
    <t xml:space="preserve">Odchovňa dobytka</t>
  </si>
  <si>
    <t xml:space="preserve">Telá / jalovice</t>
  </si>
  <si>
    <t xml:space="preserve">Pôrodňa</t>
  </si>
  <si>
    <t xml:space="preserve">Pôrodnica</t>
  </si>
  <si>
    <t xml:space="preserve">Hnojná žumpa I</t>
  </si>
  <si>
    <t xml:space="preserve">Jímka</t>
  </si>
  <si>
    <t xml:space="preserve">Hnojná žumpa II</t>
  </si>
  <si>
    <t xml:space="preserve">Hnojná žumpa III</t>
  </si>
  <si>
    <t xml:space="preserve">Váha</t>
  </si>
  <si>
    <t xml:space="preserve">Vážiaca stanica</t>
  </si>
  <si>
    <t xml:space="preserve">Viacúčelový sklad ZV (priemyselná budova)</t>
  </si>
  <si>
    <t xml:space="preserve">Univerzálny sklad</t>
  </si>
  <si>
    <t xml:space="preserve">Senik solar II</t>
  </si>
  <si>
    <t xml:space="preserve">Druhý seník so solárom</t>
  </si>
  <si>
    <t xml:space="preserve">Hnojná žumpa IV</t>
  </si>
  <si>
    <t xml:space="preserve">Hnojná žumpa V</t>
  </si>
  <si>
    <t xml:space="preserve">Poľovnícka chata (podiel 247/52800)</t>
  </si>
  <si>
    <t xml:space="preserve">Spoluvlastnícky podiel ~ 0,5 %</t>
  </si>
  <si>
    <t xml:space="preserve">SPOLU</t>
  </si>
  <si>
    <t xml:space="preserve">Knižná h. UZ 2025 (B.II.2 Stavby)</t>
  </si>
  <si>
    <t xml:space="preserve">SPOLU BUDOVY</t>
  </si>
  <si>
    <t xml:space="preserve">PÔDA — vlastná (40 ha) + leasehold 745 ha</t>
  </si>
  <si>
    <t xml:space="preserve">VLASTNÁ PÔDA — 40 ha (úprav výmery a sadzby podľa skutočnosti)</t>
  </si>
  <si>
    <t xml:space="preserve">Kategória</t>
  </si>
  <si>
    <t xml:space="preserve">Výmera (ha)</t>
  </si>
  <si>
    <t xml:space="preserve">Knižná h./ha</t>
  </si>
  <si>
    <t xml:space="preserve">Knižná spolu (€)</t>
  </si>
  <si>
    <t xml:space="preserve">Forced (€/ha)</t>
  </si>
  <si>
    <t xml:space="preserve">Orderly (€/ha)</t>
  </si>
  <si>
    <t xml:space="preserve">Strategic (€/ha)</t>
  </si>
  <si>
    <t xml:space="preserve">Pôda v dvore (areál farmy)</t>
  </si>
  <si>
    <t xml:space="preserve">Stavebný/manipulačný pozemok pri farme, mountain village</t>
  </si>
  <si>
    <t xml:space="preserve">Polná pôda — orná (vlastná)</t>
  </si>
  <si>
    <t xml:space="preserve">OP v okolí Heľpy, mountain</t>
  </si>
  <si>
    <t xml:space="preserve">Polná pôda — TTP (vlastná)</t>
  </si>
  <si>
    <t xml:space="preserve">TTP, mountain ANC zóna</t>
  </si>
  <si>
    <t xml:space="preserve">Spolu vlastná pôda</t>
  </si>
  <si>
    <t xml:space="preserve">SPOLU VLASTNÁ PÔDA (cross-ref)</t>
  </si>
  <si>
    <t xml:space="preserve">UŽÍVACIE PRÁVA NA LEASEHOLD POZEMKY — 745 ha (LPIS 2025)</t>
  </si>
  <si>
    <t xml:space="preserve">Knižná (€)</t>
  </si>
  <si>
    <t xml:space="preserve">Leasehold — orná pôda (LPIS)</t>
  </si>
  <si>
    <t xml:space="preserve">Mountain OP, dotácie BISS+ANC+Eko</t>
  </si>
  <si>
    <t xml:space="preserve">Leasehold — TTP (LPIS)</t>
  </si>
  <si>
    <t xml:space="preserve">TTP, ANC mountain max</t>
  </si>
  <si>
    <t xml:space="preserve">Spolu leasehold</t>
  </si>
  <si>
    <t xml:space="preserve">SPOLU LEASEHOLD (cross-ref)</t>
  </si>
  <si>
    <t xml:space="preserve">POHĽADÁVKY, ZÁSOBY, HOTOVOSŤ, SKRYTÉ HODNOTY</t>
  </si>
  <si>
    <t xml:space="preserve">Položka</t>
  </si>
  <si>
    <t xml:space="preserve">A. PESTOVATEĽSKÉ CELKY</t>
  </si>
  <si>
    <t xml:space="preserve">Trvalé porasty — sady, výsadby</t>
  </si>
  <si>
    <t xml:space="preserve">UZ 2025: B.II.4</t>
  </si>
  <si>
    <t xml:space="preserve">Spolu pestovateľské celky</t>
  </si>
  <si>
    <t xml:space="preserve">B. ZÁSOBY (mimo zvieratá - tie sú v liste Stáda)</t>
  </si>
  <si>
    <t xml:space="preserve">Materiál (osivá, hnojivá, palivá)</t>
  </si>
  <si>
    <t xml:space="preserve">B.I.1</t>
  </si>
  <si>
    <t xml:space="preserve">Nedokončená výroba</t>
  </si>
  <si>
    <t xml:space="preserve">B.I.2</t>
  </si>
  <si>
    <t xml:space="preserve">Výrobky (mlieko, obilie, krmoviny)</t>
  </si>
  <si>
    <t xml:space="preserve">B.I.3</t>
  </si>
  <si>
    <t xml:space="preserve">Spolu zásoby (mimo zvierat)</t>
  </si>
  <si>
    <t xml:space="preserve">C. POHĽADÁVKY</t>
  </si>
  <si>
    <t xml:space="preserve">Z obchodného styku</t>
  </si>
  <si>
    <t xml:space="preserve">B.III.1; haircut na omeškania</t>
  </si>
  <si>
    <t xml:space="preserve">Daňové pohľadávky (PPA dotácie)</t>
  </si>
  <si>
    <t xml:space="preserve">B.III.7; PPA platí takmer isto</t>
  </si>
  <si>
    <t xml:space="preserve">Iné krátkodobé pohľadávky</t>
  </si>
  <si>
    <t xml:space="preserve">B.III.8</t>
  </si>
  <si>
    <t xml:space="preserve">Spolu pohľadávky</t>
  </si>
  <si>
    <t xml:space="preserve">D. HOTOVOSŤ</t>
  </si>
  <si>
    <t xml:space="preserve">Peniaze + účty v bankách</t>
  </si>
  <si>
    <t xml:space="preserve">B.IV.1+B.IV.2</t>
  </si>
  <si>
    <t xml:space="preserve">Spolu hotovosť</t>
  </si>
  <si>
    <t xml:space="preserve">E. SKRYTÉ HODNOTY (Tier 4 — mimo súvahy)</t>
  </si>
  <si>
    <t xml:space="preserve">Predkupné právo nájomcu na pôdu</t>
  </si>
  <si>
    <t xml:space="preserve">Optionál na výhodný nákup pôdy</t>
  </si>
  <si>
    <t xml:space="preserve">Fotovoltika potenciál (14 striech)</t>
  </si>
  <si>
    <t xml:space="preserve">Investičná opcia</t>
  </si>
  <si>
    <t xml:space="preserve">Mliekárenská zmluva s fixnou cenou</t>
  </si>
  <si>
    <t xml:space="preserve">NPV výhodnej výkupnej ceny</t>
  </si>
  <si>
    <t xml:space="preserve">Kapitálové podiely v družstvách</t>
  </si>
  <si>
    <t xml:space="preserve">Mliekárske/plemenárske družstvá</t>
  </si>
  <si>
    <t xml:space="preserve">Otvorené žiadosti PPA 2026</t>
  </si>
  <si>
    <t xml:space="preserve">Bude vyplatené v 2026/2027</t>
  </si>
  <si>
    <t xml:space="preserve">Časové rozlíšenie investičných grantov (claw-back risk)</t>
  </si>
  <si>
    <t xml:space="preserve">Riziko vrátenia pri zmene vlastníka</t>
  </si>
  <si>
    <t xml:space="preserve">Spolu skryté hodnoty</t>
  </si>
  <si>
    <t xml:space="preserve">— cross-ref pre Súhrn</t>
  </si>
  <si>
    <t xml:space="preserve">ZÁVÄZKY — k 31. 12. 2025 (UZ 2025)</t>
  </si>
  <si>
    <t xml:space="preserve">Pri likvidácii (€)</t>
  </si>
  <si>
    <t xml:space="preserve">Bankové úvery</t>
  </si>
  <si>
    <t xml:space="preserve">B.V.1; refinancuje sa alebo splatí</t>
  </si>
  <si>
    <t xml:space="preserve">Záväzky z obchodného styku</t>
  </si>
  <si>
    <t xml:space="preserve">B.III.1</t>
  </si>
  <si>
    <t xml:space="preserve">Záväzky voči spoločníkom (Ďurica + Hančinová)</t>
  </si>
  <si>
    <t xml:space="preserve">B.III.6 — vyplatí sa pri close ako vrátenie pôžičky</t>
  </si>
  <si>
    <t xml:space="preserve">Záväzky zamestnanci + soc. + dane</t>
  </si>
  <si>
    <t xml:space="preserve">B.III.7-9</t>
  </si>
  <si>
    <t xml:space="preserve">Ostatné krátkodobé záväzky</t>
  </si>
  <si>
    <t xml:space="preserve">B.III.10</t>
  </si>
  <si>
    <t xml:space="preserve">Dlhodobé záväzky (sociálny fond)</t>
  </si>
  <si>
    <t xml:space="preserve">B.II.9</t>
  </si>
  <si>
    <t xml:space="preserve">Rezervy</t>
  </si>
  <si>
    <t xml:space="preserve">B.I</t>
  </si>
  <si>
    <t xml:space="preserve">Časové rozlíšenie pasív</t>
  </si>
  <si>
    <t xml:space="preserve">C.1 (zachytené aj v Tier 4 ako riziko)</t>
  </si>
  <si>
    <t xml:space="preserve">SPOLU ZÁVÄZKY (vrátane pôžičky spoločníka)</t>
  </si>
  <si>
    <t xml:space="preserve">Riadok 12 vyššie (cross-ref pre Súhrn)</t>
  </si>
  <si>
    <t xml:space="preserve">PREDPOKLADY MODELU</t>
  </si>
  <si>
    <t xml:space="preserve">Spoločníci AGROHELP, s.r.o. (zdroj: OR SR, predpoklad)</t>
  </si>
  <si>
    <t xml:space="preserve">Michal Ďurica — podiel</t>
  </si>
  <si>
    <t xml:space="preserve">70 %</t>
  </si>
  <si>
    <t xml:space="preserve">Hlavná 64, Heľpa, nar. 19. 1. 1950</t>
  </si>
  <si>
    <t xml:space="preserve">Margita Hančinová — podiel</t>
  </si>
  <si>
    <t xml:space="preserve">30 %</t>
  </si>
  <si>
    <t xml:space="preserve">Mierová 860/2, Heľpa, nar. 15. 2. 1956</t>
  </si>
  <si>
    <t xml:space="preserve">Lokalita</t>
  </si>
  <si>
    <t xml:space="preserve">Heľpa</t>
  </si>
  <si>
    <t xml:space="preserve">Okres Brezno, Banskobystrický kraj</t>
  </si>
  <si>
    <t xml:space="preserve">Užívaná výmera (LPIS 2025)</t>
  </si>
  <si>
    <t xml:space="preserve">744,8 ha</t>
  </si>
  <si>
    <t xml:space="preserve">295,7 OP + 449,1 TTP</t>
  </si>
  <si>
    <t xml:space="preserve">Vlastná pôda</t>
  </si>
  <si>
    <t xml:space="preserve">40 ha</t>
  </si>
  <si>
    <t xml:space="preserve">Predpoklad 3 ha dvor + 37 ha pole</t>
  </si>
  <si>
    <t xml:space="preserve">Hospodárske budovy</t>
  </si>
  <si>
    <t xml:space="preserve">16 ks</t>
  </si>
  <si>
    <t xml:space="preserve">LV 1347, k. ú. Heľpa</t>
  </si>
  <si>
    <t xml:space="preserve">EBITDA normalizovaná (3-ročný priemer 2023-25)</t>
  </si>
  <si>
    <t xml:space="preserve">200 tis. €</t>
  </si>
  <si>
    <t xml:space="preserve">Pre EV/EBITDA porovnanie</t>
  </si>
  <si>
    <t xml:space="preserve">EV/EBITDA multiple stredný</t>
  </si>
  <si>
    <t xml:space="preserve">4,5×</t>
  </si>
  <si>
    <t xml:space="preserve">Bežný pre SK agro mountain</t>
  </si>
  <si>
    <t xml:space="preserve">Going concern equity value</t>
  </si>
  <si>
    <t xml:space="preserve">~ 800 tis. €</t>
  </si>
  <si>
    <t xml:space="preserve">4,5× × 200k − net debt 316k</t>
  </si>
  <si>
    <t xml:space="preserve">Scenáre likvidácie:</t>
  </si>
  <si>
    <t xml:space="preserve">  Forced sale</t>
  </si>
  <si>
    <t xml:space="preserve">6 mes.</t>
  </si>
  <si>
    <t xml:space="preserve">Rýchly predaj, výrazný diskont</t>
  </si>
  <si>
    <t xml:space="preserve">  Orderly sale</t>
  </si>
  <si>
    <t xml:space="preserve">12-18 mes.</t>
  </si>
  <si>
    <t xml:space="preserve">Štandardný proces predaja</t>
  </si>
  <si>
    <t xml:space="preserve">  Strategic</t>
  </si>
  <si>
    <t xml:space="preserve">jednorázovo komplet</t>
  </si>
  <si>
    <t xml:space="preserve">Strategický agro-kupec, full komplex</t>
  </si>
  <si>
    <t xml:space="preserve">LEGENDA FARIEB:</t>
  </si>
  <si>
    <t xml:space="preserve">Modré číslá</t>
  </si>
  <si>
    <t xml:space="preserve">Vstupy – môžeš upravovať</t>
  </si>
  <si>
    <t xml:space="preserve">Čierne číslá</t>
  </si>
  <si>
    <t xml:space="preserve">Vzorce / vypočítané hodnoty</t>
  </si>
  <si>
    <t xml:space="preserve">Zelené číslá</t>
  </si>
  <si>
    <t xml:space="preserve">Cross-sheet linky</t>
  </si>
  <si>
    <t xml:space="preserve">Žlté pozadie</t>
  </si>
  <si>
    <t xml:space="preserve">Súčty a kľúčové výsledky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</si>
</sst>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&quot; €&quot;;\(#,##0&quot;) €&quot;;\-"/>
    <numFmt numFmtId="166" formatCode="#,##0;\(#,##0\);\-"/>
    <numFmt numFmtId="167" formatCode="#,##0.0;\(#,##0.0\);\-"/>
  </numFmts>
  <fonts count="2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2D5F3F"/>
      <name val="Arial"/>
      <family val="0"/>
      <charset val="1"/>
    </font>
    <font>
      <i val="true"/>
      <sz val="10"/>
      <color rgb="FF6B6B6B"/>
      <name val="Arial"/>
      <family val="0"/>
      <charset val="1"/>
    </font>
    <font>
      <b val="true"/>
      <sz val="10"/>
      <color rgb="FF2D5F3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name val="Arial"/>
      <family val="0"/>
      <charset val="1"/>
    </font>
    <font>
      <b val="true"/>
      <sz val="10"/>
      <color rgb="FF008000"/>
      <name val="Arial"/>
      <family val="0"/>
      <charset val="1"/>
    </font>
    <font>
      <i val="true"/>
      <sz val="9"/>
      <color rgb="FF6B6B6B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0"/>
      <color rgb="FFC0392B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4"/>
      <color rgb="FF2D5F3F"/>
      <name val="Arial"/>
      <family val="0"/>
      <charset val="1"/>
    </font>
    <font>
      <sz val="10"/>
      <color rgb="FF0000FF"/>
      <name val="Arial"/>
      <family val="0"/>
      <charset val="1"/>
    </font>
    <font>
      <sz val="10"/>
      <name val="Arial"/>
      <family val="2"/>
    </font>
    <font>
      <i val="true"/>
      <sz val="8"/>
      <color rgb="FF6B6B6B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b val="true"/>
      <sz val="10"/>
      <color rgb="FF000000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2D5F3F"/>
        <bgColor rgb="FF1D4429"/>
      </patternFill>
    </fill>
    <fill>
      <patternFill patternType="solid">
        <fgColor rgb="FFFFF8E8"/>
        <bgColor rgb="FFFFFCEC"/>
      </patternFill>
    </fill>
    <fill>
      <patternFill patternType="solid">
        <fgColor rgb="FF1D4429"/>
        <bgColor rgb="FF2D5F3F"/>
      </patternFill>
    </fill>
    <fill>
      <patternFill patternType="solid">
        <fgColor rgb="FFFFFCEC"/>
        <bgColor rgb="FFFFF8E8"/>
      </patternFill>
    </fill>
    <fill>
      <patternFill patternType="solid">
        <fgColor rgb="FFD8ECD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3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6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6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6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8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0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8E8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8ECDF"/>
      <rgbColor rgb="FFFFFCE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B6B6B"/>
      <rgbColor rgb="FF969696"/>
      <rgbColor rgb="FF003366"/>
      <rgbColor rgb="FF339966"/>
      <rgbColor rgb="FF003300"/>
      <rgbColor rgb="FF2D5F3F"/>
      <rgbColor rgb="FFC0392B"/>
      <rgbColor rgb="FF993366"/>
      <rgbColor rgb="FF333399"/>
      <rgbColor rgb="FF1D442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8"/>
    <col collapsed="false" customWidth="true" hidden="false" outlineLevel="0" max="5" min="2" style="1" width="14"/>
    <col collapsed="false" customWidth="true" hidden="false" outlineLevel="0" max="6" min="6" style="1" width="28"/>
  </cols>
  <sheetData>
    <row r="1" customFormat="false" ht="19.5" hidden="false" customHeight="true" outlineLevel="0" collapsed="false">
      <c r="A1" s="2" t="s">
        <v>0</v>
      </c>
      <c r="B1" s="2"/>
      <c r="C1" s="2"/>
      <c r="D1" s="2"/>
      <c r="E1" s="2"/>
      <c r="F1" s="2"/>
    </row>
    <row r="2" customFormat="false" ht="15" hidden="false" customHeight="true" outlineLevel="0" collapsed="false">
      <c r="A2" s="3" t="s">
        <v>1</v>
      </c>
      <c r="B2" s="3"/>
      <c r="C2" s="3"/>
      <c r="D2" s="3"/>
      <c r="E2" s="3"/>
      <c r="F2" s="3"/>
    </row>
    <row r="4" customFormat="false" ht="15" hidden="false" customHeight="true" outlineLevel="0" collapsed="false">
      <c r="A4" s="4" t="s">
        <v>2</v>
      </c>
    </row>
    <row r="5" customFormat="false" ht="15" hidden="false" customHeight="true" outlineLevel="0" collapsed="false">
      <c r="A5" s="5" t="s">
        <v>3</v>
      </c>
    </row>
    <row r="6" customFormat="false" ht="15" hidden="false" customHeight="true" outlineLevel="0" collapsed="false">
      <c r="A6" s="5" t="s">
        <v>4</v>
      </c>
    </row>
    <row r="8" customFormat="false" ht="27.75" hidden="false" customHeight="true" outlineLevel="0" collapsed="false">
      <c r="A8" s="6" t="s">
        <v>5</v>
      </c>
      <c r="B8" s="6" t="s">
        <v>6</v>
      </c>
      <c r="C8" s="6" t="s">
        <v>7</v>
      </c>
      <c r="D8" s="6" t="s">
        <v>8</v>
      </c>
      <c r="E8" s="6" t="s">
        <v>9</v>
      </c>
      <c r="F8" s="6" t="s">
        <v>10</v>
      </c>
    </row>
    <row r="9" customFormat="false" ht="15" hidden="false" customHeight="true" outlineLevel="0" collapsed="false">
      <c r="A9" s="7" t="s">
        <v>11</v>
      </c>
      <c r="B9" s="8" t="n">
        <f aca="false">Stáda!C50</f>
        <v>153395</v>
      </c>
      <c r="C9" s="8" t="n">
        <f aca="false">Stáda!D50</f>
        <v>198750</v>
      </c>
      <c r="D9" s="8" t="n">
        <f aca="false">Stáda!E50</f>
        <v>267400</v>
      </c>
      <c r="E9" s="8" t="n">
        <f aca="false">Stáda!F50</f>
        <v>316150</v>
      </c>
      <c r="F9" s="9" t="s">
        <v>12</v>
      </c>
    </row>
    <row r="10" customFormat="false" ht="15" hidden="false" customHeight="true" outlineLevel="0" collapsed="false">
      <c r="A10" s="7" t="s">
        <v>13</v>
      </c>
      <c r="B10" s="8" t="n">
        <f aca="false">Stroje!C50</f>
        <v>84611</v>
      </c>
      <c r="C10" s="8" t="n">
        <f aca="false">Stroje!D50</f>
        <v>171000</v>
      </c>
      <c r="D10" s="8" t="n">
        <f aca="false">Stroje!E50</f>
        <v>298500</v>
      </c>
      <c r="E10" s="8" t="n">
        <f aca="false">Stroje!F50</f>
        <v>452000</v>
      </c>
      <c r="F10" s="9" t="s">
        <v>14</v>
      </c>
    </row>
    <row r="11" customFormat="false" ht="15" hidden="false" customHeight="true" outlineLevel="0" collapsed="false">
      <c r="A11" s="7" t="s">
        <v>15</v>
      </c>
      <c r="B11" s="8" t="n">
        <f aca="false">Budovy!C25</f>
        <v>112000</v>
      </c>
      <c r="C11" s="8" t="n">
        <f aca="false">Budovy!D25</f>
        <v>860100</v>
      </c>
      <c r="D11" s="8" t="n">
        <f aca="false">Budovy!E25</f>
        <v>1295200</v>
      </c>
      <c r="E11" s="8" t="n">
        <f aca="false">Budovy!F25</f>
        <v>1810300</v>
      </c>
      <c r="F11" s="9" t="s">
        <v>16</v>
      </c>
    </row>
    <row r="12" customFormat="false" ht="15" hidden="false" customHeight="true" outlineLevel="0" collapsed="false">
      <c r="A12" s="7" t="s">
        <v>17</v>
      </c>
      <c r="B12" s="8" t="n">
        <f aca="false">Pôda!C20</f>
        <v>0</v>
      </c>
      <c r="C12" s="8" t="n">
        <f aca="false">Pôda!D20</f>
        <v>223000</v>
      </c>
      <c r="D12" s="8" t="n">
        <f aca="false">Pôda!E20</f>
        <v>360500</v>
      </c>
      <c r="E12" s="8" t="n">
        <f aca="false">Pôda!F20</f>
        <v>535500</v>
      </c>
      <c r="F12" s="9" t="s">
        <v>18</v>
      </c>
    </row>
    <row r="13" customFormat="false" ht="15" hidden="false" customHeight="true" outlineLevel="0" collapsed="false">
      <c r="A13" s="7" t="s">
        <v>19</v>
      </c>
      <c r="B13" s="8" t="n">
        <f aca="false">Pôda!C30</f>
        <v>0</v>
      </c>
      <c r="C13" s="8" t="n">
        <f aca="false">Pôda!D30</f>
        <v>126505</v>
      </c>
      <c r="D13" s="8" t="n">
        <f aca="false">Pôda!E30</f>
        <v>253010</v>
      </c>
      <c r="E13" s="8" t="n">
        <f aca="false">Pôda!F30</f>
        <v>379515</v>
      </c>
      <c r="F13" s="9" t="s">
        <v>20</v>
      </c>
    </row>
    <row r="14" customFormat="false" ht="15" hidden="false" customHeight="true" outlineLevel="0" collapsed="false">
      <c r="A14" s="7" t="s">
        <v>21</v>
      </c>
      <c r="B14" s="8" t="n">
        <f aca="false">'Pohľadávky a zásoby'!B8</f>
        <v>51827</v>
      </c>
      <c r="C14" s="8" t="n">
        <f aca="false">'Pohľadávky a zásoby'!C8</f>
        <v>30000</v>
      </c>
      <c r="D14" s="8" t="n">
        <f aca="false">'Pohľadávky a zásoby'!D8</f>
        <v>50000</v>
      </c>
      <c r="E14" s="8" t="n">
        <f aca="false">'Pohľadávky a zásoby'!E8</f>
        <v>65000</v>
      </c>
      <c r="F14" s="9" t="s">
        <v>22</v>
      </c>
    </row>
    <row r="15" customFormat="false" ht="15" hidden="false" customHeight="true" outlineLevel="0" collapsed="false">
      <c r="A15" s="7" t="s">
        <v>23</v>
      </c>
      <c r="B15" s="8" t="n">
        <f aca="false">'Pohľadávky a zásoby'!B13</f>
        <v>78738</v>
      </c>
      <c r="C15" s="8" t="n">
        <f aca="false">'Pohľadávky a zásoby'!C13</f>
        <v>57000</v>
      </c>
      <c r="D15" s="8" t="n">
        <f aca="false">'Pohľadávky a zásoby'!D13</f>
        <v>76800</v>
      </c>
      <c r="E15" s="8" t="n">
        <f aca="false">'Pohľadávky a zásoby'!E13</f>
        <v>90000</v>
      </c>
      <c r="F15" s="9" t="s">
        <v>24</v>
      </c>
    </row>
    <row r="16" customFormat="false" ht="15" hidden="false" customHeight="true" outlineLevel="0" collapsed="false">
      <c r="A16" s="7" t="s">
        <v>25</v>
      </c>
      <c r="B16" s="8" t="n">
        <f aca="false">'Pohľadávky a zásoby'!B18</f>
        <v>355091</v>
      </c>
      <c r="C16" s="8" t="n">
        <f aca="false">'Pohľadávky a zásoby'!C18</f>
        <v>302800</v>
      </c>
      <c r="D16" s="8" t="n">
        <f aca="false">'Pohľadávky a zásoby'!D18</f>
        <v>339000</v>
      </c>
      <c r="E16" s="8" t="n">
        <f aca="false">'Pohľadávky a zásoby'!E18</f>
        <v>349945</v>
      </c>
      <c r="F16" s="9" t="s">
        <v>26</v>
      </c>
    </row>
    <row r="17" customFormat="false" ht="15" hidden="false" customHeight="true" outlineLevel="0" collapsed="false">
      <c r="A17" s="7" t="s">
        <v>27</v>
      </c>
      <c r="B17" s="8" t="n">
        <f aca="false">'Pohľadávky a zásoby'!B22</f>
        <v>164724</v>
      </c>
      <c r="C17" s="8" t="n">
        <f aca="false">'Pohľadávky a zásoby'!C22</f>
        <v>164724</v>
      </c>
      <c r="D17" s="8" t="n">
        <f aca="false">'Pohľadávky a zásoby'!D22</f>
        <v>164724</v>
      </c>
      <c r="E17" s="8" t="n">
        <f aca="false">'Pohľadávky a zásoby'!E22</f>
        <v>164724</v>
      </c>
      <c r="F17" s="9" t="s">
        <v>28</v>
      </c>
    </row>
    <row r="18" customFormat="false" ht="15" hidden="false" customHeight="true" outlineLevel="0" collapsed="false">
      <c r="A18" s="7" t="s">
        <v>29</v>
      </c>
      <c r="B18" s="8" t="n">
        <f aca="false">'Pohľadávky a zásoby'!B31</f>
        <v>-56243</v>
      </c>
      <c r="C18" s="8" t="n">
        <f aca="false">'Pohľadávky a zásoby'!C31</f>
        <v>28757</v>
      </c>
      <c r="D18" s="8" t="n">
        <f aca="false">'Pohľadávky a zásoby'!D31</f>
        <v>199000</v>
      </c>
      <c r="E18" s="8" t="n">
        <f aca="false">'Pohľadávky a zásoby'!E31</f>
        <v>450000</v>
      </c>
      <c r="F18" s="9" t="s">
        <v>30</v>
      </c>
    </row>
    <row r="19" customFormat="false" ht="15" hidden="false" customHeight="true" outlineLevel="0" collapsed="false">
      <c r="A19" s="10" t="s">
        <v>31</v>
      </c>
      <c r="B19" s="11" t="n">
        <f aca="false">SUM(B9:B18)</f>
        <v>944143</v>
      </c>
      <c r="C19" s="11" t="n">
        <f aca="false">SUM(C9:C18)</f>
        <v>2162636</v>
      </c>
      <c r="D19" s="11" t="n">
        <f aca="false">SUM(D9:D18)</f>
        <v>3304134</v>
      </c>
      <c r="E19" s="11" t="n">
        <f aca="false">SUM(E9:E18)</f>
        <v>4613134</v>
      </c>
      <c r="F19" s="10" t="s">
        <v>32</v>
      </c>
    </row>
    <row r="21" customFormat="false" ht="15" hidden="false" customHeight="true" outlineLevel="0" collapsed="false">
      <c r="A21" s="12" t="s">
        <v>33</v>
      </c>
      <c r="B21" s="13" t="n">
        <f aca="false">-Záväzky!C12</f>
        <v>-805112</v>
      </c>
      <c r="C21" s="13" t="n">
        <f aca="false">-Záväzky!C12</f>
        <v>-805112</v>
      </c>
      <c r="D21" s="13" t="n">
        <f aca="false">-Záväzky!C12</f>
        <v>-805112</v>
      </c>
      <c r="E21" s="13" t="n">
        <f aca="false">-Záväzky!C12</f>
        <v>-805112</v>
      </c>
      <c r="F21" s="14" t="s">
        <v>34</v>
      </c>
    </row>
    <row r="22" customFormat="false" ht="15" hidden="false" customHeight="true" outlineLevel="0" collapsed="false">
      <c r="A22" s="15" t="s">
        <v>35</v>
      </c>
      <c r="B22" s="16" t="n">
        <f aca="false">B19+B21</f>
        <v>139031</v>
      </c>
      <c r="C22" s="16" t="n">
        <f aca="false">C19+C21</f>
        <v>1357524</v>
      </c>
      <c r="D22" s="16" t="n">
        <f aca="false">D19+D21</f>
        <v>2499022</v>
      </c>
      <c r="E22" s="16" t="n">
        <f aca="false">E19+E21</f>
        <v>3808022</v>
      </c>
      <c r="F22" s="17"/>
    </row>
    <row r="24" customFormat="false" ht="15" hidden="false" customHeight="true" outlineLevel="0" collapsed="false">
      <c r="A24" s="18" t="s">
        <v>36</v>
      </c>
      <c r="B24" s="8" t="n">
        <f aca="false">Záväzky!C6</f>
        <v>322238</v>
      </c>
      <c r="C24" s="8" t="n">
        <f aca="false">Záväzky!C6</f>
        <v>322238</v>
      </c>
      <c r="D24" s="8" t="n">
        <f aca="false">Záväzky!C6</f>
        <v>322238</v>
      </c>
      <c r="E24" s="8" t="n">
        <f aca="false">Záväzky!C6</f>
        <v>322238</v>
      </c>
      <c r="F24" s="14" t="s">
        <v>37</v>
      </c>
    </row>
    <row r="25" customFormat="false" ht="15" hidden="false" customHeight="true" outlineLevel="0" collapsed="false">
      <c r="A25" s="19" t="s">
        <v>38</v>
      </c>
      <c r="B25" s="20" t="n">
        <f aca="false">B22+B24</f>
        <v>461269</v>
      </c>
      <c r="C25" s="20" t="n">
        <f aca="false">C22+C24</f>
        <v>1679762</v>
      </c>
      <c r="D25" s="20" t="n">
        <f aca="false">D22+D24</f>
        <v>2821260</v>
      </c>
      <c r="E25" s="20" t="n">
        <f aca="false">E22+E24</f>
        <v>4130260</v>
      </c>
      <c r="F25" s="21"/>
    </row>
    <row r="27" customFormat="false" ht="15" hidden="false" customHeight="true" outlineLevel="0" collapsed="false">
      <c r="A27" s="18" t="s">
        <v>39</v>
      </c>
      <c r="B27" s="22" t="n">
        <f aca="false">B25*0.7</f>
        <v>322888.3</v>
      </c>
      <c r="C27" s="22" t="n">
        <f aca="false">C25*0.7</f>
        <v>1175833.4</v>
      </c>
      <c r="D27" s="22" t="n">
        <f aca="false">D25*0.7</f>
        <v>1974882</v>
      </c>
      <c r="E27" s="22" t="n">
        <f aca="false">E25*0.7</f>
        <v>2891182</v>
      </c>
      <c r="F27" s="14" t="s">
        <v>40</v>
      </c>
    </row>
    <row r="28" customFormat="false" ht="15" hidden="false" customHeight="true" outlineLevel="0" collapsed="false">
      <c r="A28" s="18" t="s">
        <v>41</v>
      </c>
      <c r="B28" s="22" t="n">
        <f aca="false">B25*0.3</f>
        <v>138380.7</v>
      </c>
      <c r="C28" s="22" t="n">
        <f aca="false">C25*0.3</f>
        <v>503928.6</v>
      </c>
      <c r="D28" s="22" t="n">
        <f aca="false">D25*0.3</f>
        <v>846378</v>
      </c>
      <c r="E28" s="22" t="n">
        <f aca="false">E25*0.3</f>
        <v>1239078</v>
      </c>
      <c r="F28" s="14" t="s">
        <v>42</v>
      </c>
    </row>
    <row r="31" customFormat="false" ht="15" hidden="false" customHeight="true" outlineLevel="0" collapsed="false">
      <c r="A31" s="5" t="s">
        <v>43</v>
      </c>
      <c r="B31" s="23" t="n">
        <v>674000</v>
      </c>
      <c r="F31" s="24" t="s">
        <v>44</v>
      </c>
    </row>
  </sheetData>
  <mergeCells count="2">
    <mergeCell ref="A1:F1"/>
    <mergeCell ref="A2:F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5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2"/>
    <col collapsed="false" customWidth="true" hidden="false" outlineLevel="0" max="7" min="2" style="1" width="14"/>
    <col collapsed="false" customWidth="true" hidden="false" outlineLevel="0" max="8" min="8" style="1" width="30"/>
  </cols>
  <sheetData>
    <row r="1" customFormat="false" ht="17.25" hidden="false" customHeight="true" outlineLevel="0" collapsed="false">
      <c r="A1" s="25" t="s">
        <v>45</v>
      </c>
      <c r="B1" s="25"/>
      <c r="C1" s="25"/>
      <c r="D1" s="25"/>
      <c r="E1" s="25"/>
      <c r="F1" s="25"/>
      <c r="G1" s="25"/>
      <c r="H1" s="25"/>
    </row>
    <row r="2" customFormat="false" ht="15" hidden="false" customHeight="true" outlineLevel="0" collapsed="false">
      <c r="A2" s="26" t="s">
        <v>46</v>
      </c>
      <c r="B2" s="26"/>
      <c r="C2" s="26"/>
      <c r="D2" s="26"/>
      <c r="E2" s="26"/>
      <c r="F2" s="26"/>
      <c r="G2" s="26"/>
      <c r="H2" s="26"/>
    </row>
    <row r="4" customFormat="false" ht="31.5" hidden="false" customHeight="true" outlineLevel="0" collapsed="false">
      <c r="A4" s="6" t="s">
        <v>47</v>
      </c>
      <c r="B4" s="6" t="s">
        <v>48</v>
      </c>
      <c r="C4" s="6" t="s">
        <v>49</v>
      </c>
      <c r="D4" s="6" t="s">
        <v>50</v>
      </c>
      <c r="E4" s="6" t="s">
        <v>51</v>
      </c>
      <c r="F4" s="6" t="s">
        <v>52</v>
      </c>
      <c r="G4" s="6" t="s">
        <v>53</v>
      </c>
      <c r="H4" s="6" t="s">
        <v>10</v>
      </c>
    </row>
    <row r="5" customFormat="false" ht="15" hidden="false" customHeight="true" outlineLevel="0" collapsed="false">
      <c r="A5" s="27" t="s">
        <v>54</v>
      </c>
      <c r="B5" s="28" t="n">
        <v>60</v>
      </c>
      <c r="C5" s="29" t="n">
        <v>1500</v>
      </c>
      <c r="D5" s="22" t="n">
        <f aca="false">B5*C5</f>
        <v>90000</v>
      </c>
      <c r="E5" s="29" t="n">
        <v>1300</v>
      </c>
      <c r="F5" s="29" t="n">
        <v>1700</v>
      </c>
      <c r="G5" s="29" t="n">
        <v>2000</v>
      </c>
      <c r="H5" s="9" t="s">
        <v>55</v>
      </c>
    </row>
    <row r="6" customFormat="false" ht="15" hidden="false" customHeight="true" outlineLevel="0" collapsed="false">
      <c r="A6" s="27" t="s">
        <v>56</v>
      </c>
      <c r="B6" s="28" t="n">
        <v>40</v>
      </c>
      <c r="C6" s="29" t="n">
        <v>800</v>
      </c>
      <c r="D6" s="22" t="n">
        <f aca="false">B6*C6</f>
        <v>32000</v>
      </c>
      <c r="E6" s="29" t="n">
        <v>600</v>
      </c>
      <c r="F6" s="29" t="n">
        <v>900</v>
      </c>
      <c r="G6" s="29" t="n">
        <v>1100</v>
      </c>
      <c r="H6" s="9" t="s">
        <v>57</v>
      </c>
    </row>
    <row r="7" customFormat="false" ht="15" hidden="false" customHeight="true" outlineLevel="0" collapsed="false">
      <c r="A7" s="27" t="s">
        <v>58</v>
      </c>
      <c r="B7" s="28" t="n">
        <v>30</v>
      </c>
      <c r="C7" s="29" t="n">
        <v>1300</v>
      </c>
      <c r="D7" s="22" t="n">
        <f aca="false">B7*C7</f>
        <v>39000</v>
      </c>
      <c r="E7" s="29" t="n">
        <v>1100</v>
      </c>
      <c r="F7" s="29" t="n">
        <v>1400</v>
      </c>
      <c r="G7" s="29" t="n">
        <v>1600</v>
      </c>
      <c r="H7" s="9" t="s">
        <v>59</v>
      </c>
    </row>
    <row r="8" customFormat="false" ht="15" hidden="false" customHeight="true" outlineLevel="0" collapsed="false">
      <c r="A8" s="27" t="s">
        <v>60</v>
      </c>
      <c r="B8" s="28" t="n">
        <v>25</v>
      </c>
      <c r="C8" s="29" t="n">
        <v>900</v>
      </c>
      <c r="D8" s="22" t="n">
        <f aca="false">B8*C8</f>
        <v>22500</v>
      </c>
      <c r="E8" s="29" t="n">
        <v>750</v>
      </c>
      <c r="F8" s="29" t="n">
        <v>1000</v>
      </c>
      <c r="G8" s="29" t="n">
        <v>1200</v>
      </c>
      <c r="H8" s="9" t="s">
        <v>61</v>
      </c>
    </row>
    <row r="9" customFormat="false" ht="15" hidden="false" customHeight="true" outlineLevel="0" collapsed="false">
      <c r="A9" s="27" t="s">
        <v>62</v>
      </c>
      <c r="B9" s="28" t="n">
        <v>35</v>
      </c>
      <c r="C9" s="29" t="n">
        <v>700</v>
      </c>
      <c r="D9" s="22" t="n">
        <f aca="false">B9*C9</f>
        <v>24500</v>
      </c>
      <c r="E9" s="29" t="n">
        <v>500</v>
      </c>
      <c r="F9" s="29" t="n">
        <v>750</v>
      </c>
      <c r="G9" s="29" t="n">
        <v>900</v>
      </c>
      <c r="H9" s="9" t="s">
        <v>63</v>
      </c>
    </row>
    <row r="10" customFormat="false" ht="15" hidden="false" customHeight="true" outlineLevel="0" collapsed="false">
      <c r="A10" s="27" t="s">
        <v>64</v>
      </c>
      <c r="B10" s="28" t="n">
        <v>15</v>
      </c>
      <c r="C10" s="29" t="n">
        <v>400</v>
      </c>
      <c r="D10" s="22" t="n">
        <f aca="false">B10*C10</f>
        <v>6000</v>
      </c>
      <c r="E10" s="29" t="n">
        <v>300</v>
      </c>
      <c r="F10" s="29" t="n">
        <v>450</v>
      </c>
      <c r="G10" s="29" t="n">
        <v>550</v>
      </c>
      <c r="H10" s="9"/>
    </row>
    <row r="11" customFormat="false" ht="15" hidden="false" customHeight="true" outlineLevel="0" collapsed="false">
      <c r="A11" s="27" t="s">
        <v>65</v>
      </c>
      <c r="B11" s="28" t="n">
        <v>20</v>
      </c>
      <c r="C11" s="29" t="n">
        <v>1100</v>
      </c>
      <c r="D11" s="22" t="n">
        <f aca="false">B11*C11</f>
        <v>22000</v>
      </c>
      <c r="E11" s="29" t="n">
        <v>950</v>
      </c>
      <c r="F11" s="29" t="n">
        <v>1200</v>
      </c>
      <c r="G11" s="29" t="n">
        <v>1400</v>
      </c>
      <c r="H11" s="9" t="s">
        <v>66</v>
      </c>
    </row>
    <row r="12" customFormat="false" ht="15" hidden="false" customHeight="true" outlineLevel="0" collapsed="false">
      <c r="A12" s="27" t="s">
        <v>67</v>
      </c>
      <c r="B12" s="28" t="n">
        <v>2</v>
      </c>
      <c r="C12" s="29" t="n">
        <v>2500</v>
      </c>
      <c r="D12" s="22" t="n">
        <f aca="false">B12*C12</f>
        <v>5000</v>
      </c>
      <c r="E12" s="29" t="n">
        <v>2000</v>
      </c>
      <c r="F12" s="29" t="n">
        <v>2700</v>
      </c>
      <c r="G12" s="29" t="n">
        <v>3200</v>
      </c>
      <c r="H12" s="9" t="s">
        <v>68</v>
      </c>
    </row>
    <row r="13" customFormat="false" ht="15" hidden="false" customHeight="true" outlineLevel="0" collapsed="false">
      <c r="A13" s="27" t="s">
        <v>69</v>
      </c>
      <c r="B13" s="28" t="n">
        <v>0</v>
      </c>
      <c r="C13" s="29" t="n">
        <v>100</v>
      </c>
      <c r="D13" s="22" t="n">
        <f aca="false">B13*C13</f>
        <v>0</v>
      </c>
      <c r="E13" s="29" t="n">
        <v>80</v>
      </c>
      <c r="F13" s="29" t="n">
        <v>110</v>
      </c>
      <c r="G13" s="29" t="n">
        <v>130</v>
      </c>
      <c r="H13" s="9"/>
    </row>
    <row r="14" customFormat="false" ht="15" hidden="false" customHeight="true" outlineLevel="0" collapsed="false">
      <c r="A14" s="27" t="s">
        <v>70</v>
      </c>
      <c r="B14" s="28" t="n">
        <v>0</v>
      </c>
      <c r="C14" s="29" t="n">
        <v>500</v>
      </c>
      <c r="D14" s="22" t="n">
        <f aca="false">B14*C14</f>
        <v>0</v>
      </c>
      <c r="E14" s="29" t="n">
        <v>300</v>
      </c>
      <c r="F14" s="29" t="n">
        <v>500</v>
      </c>
      <c r="G14" s="29" t="n">
        <v>700</v>
      </c>
      <c r="H14" s="9"/>
    </row>
    <row r="16" customFormat="false" ht="15" hidden="false" customHeight="true" outlineLevel="0" collapsed="false">
      <c r="A16" s="10" t="s">
        <v>71</v>
      </c>
      <c r="B16" s="30"/>
      <c r="C16" s="30"/>
      <c r="D16" s="11" t="n">
        <f aca="false">SUMPRODUCT(B5:B14,C5:C14)</f>
        <v>241000</v>
      </c>
      <c r="E16" s="11" t="n">
        <f aca="false">SUMPRODUCT(B5:B14,E5:E14)</f>
        <v>198750</v>
      </c>
      <c r="F16" s="11" t="n">
        <f aca="false">SUMPRODUCT(B5:B14,F5:F14)</f>
        <v>267400</v>
      </c>
      <c r="G16" s="11" t="n">
        <f aca="false">SUMPRODUCT(B5:B14,G5:G14)</f>
        <v>316150</v>
      </c>
    </row>
    <row r="17" customFormat="false" ht="15" hidden="false" customHeight="true" outlineLevel="0" collapsed="false">
      <c r="A17" s="24" t="s">
        <v>72</v>
      </c>
      <c r="D17" s="31" t="n">
        <v>153395</v>
      </c>
    </row>
    <row r="50" customFormat="false" ht="15" hidden="false" customHeight="true" outlineLevel="0" collapsed="false">
      <c r="A50" s="10" t="s">
        <v>73</v>
      </c>
      <c r="C50" s="11" t="n">
        <v>153395</v>
      </c>
      <c r="D50" s="11" t="n">
        <f aca="false">E16</f>
        <v>198750</v>
      </c>
      <c r="E50" s="11" t="n">
        <f aca="false">F16</f>
        <v>267400</v>
      </c>
      <c r="F50" s="11" t="n">
        <f aca="false">G16</f>
        <v>316150</v>
      </c>
    </row>
  </sheetData>
  <mergeCells count="2">
    <mergeCell ref="A1:H1"/>
    <mergeCell ref="A2:H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5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8"/>
    <col collapsed="false" customWidth="true" hidden="false" outlineLevel="0" max="7" min="2" style="1" width="14"/>
    <col collapsed="false" customWidth="true" hidden="false" outlineLevel="0" max="8" min="8" style="1" width="30"/>
  </cols>
  <sheetData>
    <row r="1" customFormat="false" ht="17.25" hidden="false" customHeight="true" outlineLevel="0" collapsed="false">
      <c r="A1" s="25" t="s">
        <v>74</v>
      </c>
      <c r="B1" s="25"/>
      <c r="C1" s="25"/>
      <c r="D1" s="25"/>
      <c r="E1" s="25"/>
      <c r="F1" s="25"/>
      <c r="G1" s="25"/>
      <c r="H1" s="25"/>
    </row>
    <row r="2" customFormat="false" ht="15" hidden="false" customHeight="true" outlineLevel="0" collapsed="false">
      <c r="A2" s="26" t="s">
        <v>75</v>
      </c>
      <c r="B2" s="26"/>
      <c r="C2" s="26"/>
      <c r="D2" s="26"/>
      <c r="E2" s="26"/>
      <c r="F2" s="26"/>
      <c r="G2" s="26"/>
      <c r="H2" s="26"/>
    </row>
    <row r="4" customFormat="false" ht="31.5" hidden="false" customHeight="true" outlineLevel="0" collapsed="false">
      <c r="A4" s="6" t="s">
        <v>76</v>
      </c>
      <c r="B4" s="6" t="s">
        <v>48</v>
      </c>
      <c r="C4" s="6" t="s">
        <v>77</v>
      </c>
      <c r="D4" s="6" t="s">
        <v>50</v>
      </c>
      <c r="E4" s="6" t="s">
        <v>78</v>
      </c>
      <c r="F4" s="6" t="s">
        <v>79</v>
      </c>
      <c r="G4" s="6" t="s">
        <v>80</v>
      </c>
      <c r="H4" s="6" t="s">
        <v>81</v>
      </c>
    </row>
    <row r="5" customFormat="false" ht="15" hidden="false" customHeight="true" outlineLevel="0" collapsed="false">
      <c r="A5" s="27" t="s">
        <v>82</v>
      </c>
      <c r="B5" s="28" t="n">
        <v>2</v>
      </c>
      <c r="C5" s="29" t="n">
        <v>8000</v>
      </c>
      <c r="D5" s="22" t="n">
        <f aca="false">B5*C5</f>
        <v>16000</v>
      </c>
      <c r="E5" s="29" t="n">
        <v>18000</v>
      </c>
      <c r="F5" s="29" t="n">
        <v>28000</v>
      </c>
      <c r="G5" s="29" t="n">
        <v>38000</v>
      </c>
      <c r="H5" s="9" t="s">
        <v>83</v>
      </c>
    </row>
    <row r="6" customFormat="false" ht="15" hidden="false" customHeight="true" outlineLevel="0" collapsed="false">
      <c r="A6" s="27" t="s">
        <v>84</v>
      </c>
      <c r="B6" s="28" t="n">
        <v>1</v>
      </c>
      <c r="C6" s="29" t="n">
        <v>12000</v>
      </c>
      <c r="D6" s="22" t="n">
        <f aca="false">B6*C6</f>
        <v>12000</v>
      </c>
      <c r="E6" s="29" t="n">
        <v>30000</v>
      </c>
      <c r="F6" s="29" t="n">
        <v>45000</v>
      </c>
      <c r="G6" s="29" t="n">
        <v>60000</v>
      </c>
      <c r="H6" s="9" t="s">
        <v>85</v>
      </c>
    </row>
    <row r="7" customFormat="false" ht="15" hidden="false" customHeight="true" outlineLevel="0" collapsed="false">
      <c r="A7" s="27" t="s">
        <v>86</v>
      </c>
      <c r="B7" s="28" t="n">
        <v>1</v>
      </c>
      <c r="C7" s="29" t="n">
        <v>3000</v>
      </c>
      <c r="D7" s="22" t="n">
        <f aca="false">B7*C7</f>
        <v>3000</v>
      </c>
      <c r="E7" s="29" t="n">
        <v>10000</v>
      </c>
      <c r="F7" s="29" t="n">
        <v>18000</v>
      </c>
      <c r="G7" s="29" t="n">
        <v>25000</v>
      </c>
      <c r="H7" s="9" t="s">
        <v>87</v>
      </c>
    </row>
    <row r="8" customFormat="false" ht="15" hidden="false" customHeight="true" outlineLevel="0" collapsed="false">
      <c r="A8" s="27" t="s">
        <v>88</v>
      </c>
      <c r="B8" s="28" t="n">
        <v>1</v>
      </c>
      <c r="C8" s="29" t="n">
        <v>1500</v>
      </c>
      <c r="D8" s="22" t="n">
        <f aca="false">B8*C8</f>
        <v>1500</v>
      </c>
      <c r="E8" s="29" t="n">
        <v>4000</v>
      </c>
      <c r="F8" s="29" t="n">
        <v>7000</v>
      </c>
      <c r="G8" s="29" t="n">
        <v>10000</v>
      </c>
      <c r="H8" s="9"/>
    </row>
    <row r="9" customFormat="false" ht="15" hidden="false" customHeight="true" outlineLevel="0" collapsed="false">
      <c r="A9" s="27" t="s">
        <v>89</v>
      </c>
      <c r="B9" s="28" t="n">
        <v>1</v>
      </c>
      <c r="C9" s="29" t="n">
        <v>1000</v>
      </c>
      <c r="D9" s="22" t="n">
        <f aca="false">B9*C9</f>
        <v>1000</v>
      </c>
      <c r="E9" s="29" t="n">
        <v>3000</v>
      </c>
      <c r="F9" s="29" t="n">
        <v>6000</v>
      </c>
      <c r="G9" s="29" t="n">
        <v>10000</v>
      </c>
      <c r="H9" s="9"/>
    </row>
    <row r="10" customFormat="false" ht="15" hidden="false" customHeight="true" outlineLevel="0" collapsed="false">
      <c r="A10" s="27" t="s">
        <v>90</v>
      </c>
      <c r="B10" s="28" t="n">
        <v>3</v>
      </c>
      <c r="C10" s="29" t="n">
        <v>800</v>
      </c>
      <c r="D10" s="22" t="n">
        <f aca="false">B10*C10</f>
        <v>2400</v>
      </c>
      <c r="E10" s="29" t="n">
        <v>2500</v>
      </c>
      <c r="F10" s="29" t="n">
        <v>5000</v>
      </c>
      <c r="G10" s="29" t="n">
        <v>8000</v>
      </c>
      <c r="H10" s="9" t="s">
        <v>91</v>
      </c>
    </row>
    <row r="11" customFormat="false" ht="15" hidden="false" customHeight="true" outlineLevel="0" collapsed="false">
      <c r="A11" s="27" t="s">
        <v>92</v>
      </c>
      <c r="B11" s="28" t="n">
        <v>1</v>
      </c>
      <c r="C11" s="29" t="n">
        <v>1500</v>
      </c>
      <c r="D11" s="22" t="n">
        <f aca="false">B11*C11</f>
        <v>1500</v>
      </c>
      <c r="E11" s="29" t="n">
        <v>3500</v>
      </c>
      <c r="F11" s="29" t="n">
        <v>6000</v>
      </c>
      <c r="G11" s="29" t="n">
        <v>9000</v>
      </c>
      <c r="H11" s="9"/>
    </row>
    <row r="12" customFormat="false" ht="15" hidden="false" customHeight="true" outlineLevel="0" collapsed="false">
      <c r="A12" s="27" t="s">
        <v>93</v>
      </c>
      <c r="B12" s="28" t="n">
        <v>1</v>
      </c>
      <c r="C12" s="29" t="n">
        <v>1200</v>
      </c>
      <c r="D12" s="22" t="n">
        <f aca="false">B12*C12</f>
        <v>1200</v>
      </c>
      <c r="E12" s="29" t="n">
        <v>2500</v>
      </c>
      <c r="F12" s="29" t="n">
        <v>4500</v>
      </c>
      <c r="G12" s="29" t="n">
        <v>7000</v>
      </c>
      <c r="H12" s="9"/>
    </row>
    <row r="13" customFormat="false" ht="15" hidden="false" customHeight="true" outlineLevel="0" collapsed="false">
      <c r="A13" s="27" t="s">
        <v>94</v>
      </c>
      <c r="B13" s="28" t="n">
        <v>1</v>
      </c>
      <c r="C13" s="29" t="n">
        <v>4000</v>
      </c>
      <c r="D13" s="22" t="n">
        <f aca="false">B13*C13</f>
        <v>4000</v>
      </c>
      <c r="E13" s="29" t="n">
        <v>8000</v>
      </c>
      <c r="F13" s="29" t="n">
        <v>14000</v>
      </c>
      <c r="G13" s="29" t="n">
        <v>22000</v>
      </c>
      <c r="H13" s="9" t="s">
        <v>95</v>
      </c>
    </row>
    <row r="14" customFormat="false" ht="15" hidden="false" customHeight="true" outlineLevel="0" collapsed="false">
      <c r="A14" s="27" t="s">
        <v>96</v>
      </c>
      <c r="B14" s="28" t="n">
        <v>1</v>
      </c>
      <c r="C14" s="29" t="n">
        <v>1000</v>
      </c>
      <c r="D14" s="22" t="n">
        <f aca="false">B14*C14</f>
        <v>1000</v>
      </c>
      <c r="E14" s="29" t="n">
        <v>2500</v>
      </c>
      <c r="F14" s="29" t="n">
        <v>5000</v>
      </c>
      <c r="G14" s="29" t="n">
        <v>8000</v>
      </c>
      <c r="H14" s="9"/>
    </row>
    <row r="15" customFormat="false" ht="15" hidden="false" customHeight="true" outlineLevel="0" collapsed="false">
      <c r="A15" s="27" t="s">
        <v>97</v>
      </c>
      <c r="B15" s="28" t="n">
        <v>1</v>
      </c>
      <c r="C15" s="29" t="n">
        <v>5000</v>
      </c>
      <c r="D15" s="22" t="n">
        <f aca="false">B15*C15</f>
        <v>5000</v>
      </c>
      <c r="E15" s="29" t="n">
        <v>12000</v>
      </c>
      <c r="F15" s="29" t="n">
        <v>22000</v>
      </c>
      <c r="G15" s="29" t="n">
        <v>35000</v>
      </c>
      <c r="H15" s="9" t="s">
        <v>98</v>
      </c>
    </row>
    <row r="16" customFormat="false" ht="15" hidden="false" customHeight="true" outlineLevel="0" collapsed="false">
      <c r="A16" s="27" t="s">
        <v>99</v>
      </c>
      <c r="B16" s="28" t="n">
        <v>1</v>
      </c>
      <c r="C16" s="29" t="n">
        <v>4000</v>
      </c>
      <c r="D16" s="22" t="n">
        <f aca="false">B16*C16</f>
        <v>4000</v>
      </c>
      <c r="E16" s="29" t="n">
        <v>8000</v>
      </c>
      <c r="F16" s="29" t="n">
        <v>15000</v>
      </c>
      <c r="G16" s="29" t="n">
        <v>22000</v>
      </c>
      <c r="H16" s="9" t="s">
        <v>100</v>
      </c>
    </row>
    <row r="17" customFormat="false" ht="15" hidden="false" customHeight="true" outlineLevel="0" collapsed="false">
      <c r="A17" s="27" t="s">
        <v>101</v>
      </c>
      <c r="B17" s="28" t="n">
        <v>1</v>
      </c>
      <c r="C17" s="29" t="n">
        <v>8000</v>
      </c>
      <c r="D17" s="22" t="n">
        <f aca="false">B17*C17</f>
        <v>8000</v>
      </c>
      <c r="E17" s="29" t="n">
        <v>20000</v>
      </c>
      <c r="F17" s="29" t="n">
        <v>40000</v>
      </c>
      <c r="G17" s="29" t="n">
        <v>70000</v>
      </c>
      <c r="H17" s="9" t="s">
        <v>102</v>
      </c>
    </row>
    <row r="18" customFormat="false" ht="15" hidden="false" customHeight="true" outlineLevel="0" collapsed="false">
      <c r="A18" s="27" t="s">
        <v>103</v>
      </c>
      <c r="B18" s="28" t="n">
        <v>1</v>
      </c>
      <c r="C18" s="29" t="n">
        <v>1500</v>
      </c>
      <c r="D18" s="22" t="n">
        <f aca="false">B18*C18</f>
        <v>1500</v>
      </c>
      <c r="E18" s="29" t="n">
        <v>3500</v>
      </c>
      <c r="F18" s="29" t="n">
        <v>6500</v>
      </c>
      <c r="G18" s="29" t="n">
        <v>10000</v>
      </c>
      <c r="H18" s="9"/>
    </row>
    <row r="19" customFormat="false" ht="15" hidden="false" customHeight="true" outlineLevel="0" collapsed="false">
      <c r="A19" s="27" t="s">
        <v>104</v>
      </c>
      <c r="B19" s="28" t="n">
        <v>1</v>
      </c>
      <c r="C19" s="29" t="n">
        <v>1500</v>
      </c>
      <c r="D19" s="22" t="n">
        <f aca="false">B19*C19</f>
        <v>1500</v>
      </c>
      <c r="E19" s="29" t="n">
        <v>3500</v>
      </c>
      <c r="F19" s="29" t="n">
        <v>6500</v>
      </c>
      <c r="G19" s="29" t="n">
        <v>10000</v>
      </c>
      <c r="H19" s="9" t="s">
        <v>105</v>
      </c>
    </row>
    <row r="20" customFormat="false" ht="15" hidden="false" customHeight="true" outlineLevel="0" collapsed="false">
      <c r="A20" s="27" t="s">
        <v>106</v>
      </c>
      <c r="B20" s="28" t="n">
        <v>1</v>
      </c>
      <c r="C20" s="29" t="n">
        <v>1500</v>
      </c>
      <c r="D20" s="22" t="n">
        <f aca="false">B20*C20</f>
        <v>1500</v>
      </c>
      <c r="E20" s="29" t="n">
        <v>4000</v>
      </c>
      <c r="F20" s="29" t="n">
        <v>8000</v>
      </c>
      <c r="G20" s="29" t="n">
        <v>14000</v>
      </c>
      <c r="H20" s="9"/>
    </row>
    <row r="21" customFormat="false" ht="15" hidden="false" customHeight="true" outlineLevel="0" collapsed="false">
      <c r="A21" s="27" t="s">
        <v>107</v>
      </c>
      <c r="B21" s="28" t="n">
        <v>1</v>
      </c>
      <c r="C21" s="29" t="n">
        <v>4000</v>
      </c>
      <c r="D21" s="22" t="n">
        <f aca="false">B21*C21</f>
        <v>4000</v>
      </c>
      <c r="E21" s="29" t="n">
        <v>10000</v>
      </c>
      <c r="F21" s="29" t="n">
        <v>18000</v>
      </c>
      <c r="G21" s="29" t="n">
        <v>30000</v>
      </c>
      <c r="H21" s="9" t="s">
        <v>108</v>
      </c>
    </row>
    <row r="22" customFormat="false" ht="15" hidden="false" customHeight="true" outlineLevel="0" collapsed="false">
      <c r="A22" s="27" t="s">
        <v>109</v>
      </c>
      <c r="B22" s="28" t="n">
        <v>1</v>
      </c>
      <c r="C22" s="29" t="n">
        <v>2000</v>
      </c>
      <c r="D22" s="22" t="n">
        <f aca="false">B22*C22</f>
        <v>2000</v>
      </c>
      <c r="E22" s="29" t="n">
        <v>3000</v>
      </c>
      <c r="F22" s="29" t="n">
        <v>6000</v>
      </c>
      <c r="G22" s="29" t="n">
        <v>10000</v>
      </c>
      <c r="H22" s="9"/>
    </row>
    <row r="24" customFormat="false" ht="15" hidden="false" customHeight="true" outlineLevel="0" collapsed="false">
      <c r="A24" s="10" t="s">
        <v>71</v>
      </c>
      <c r="D24" s="11" t="n">
        <f aca="false">SUMPRODUCT(B5:B22,C5:C22)</f>
        <v>71100</v>
      </c>
      <c r="E24" s="11" t="n">
        <f aca="false">SUMPRODUCT(B5:B22,E5:E22)</f>
        <v>171000</v>
      </c>
      <c r="F24" s="11" t="n">
        <f aca="false">SUMPRODUCT(B5:B22,F5:F22)</f>
        <v>298500</v>
      </c>
      <c r="G24" s="11" t="n">
        <f aca="false">SUMPRODUCT(B5:B22,G5:G22)</f>
        <v>452000</v>
      </c>
    </row>
    <row r="25" customFormat="false" ht="15" hidden="false" customHeight="true" outlineLevel="0" collapsed="false">
      <c r="A25" s="24" t="s">
        <v>110</v>
      </c>
      <c r="D25" s="31" t="n">
        <v>84611</v>
      </c>
    </row>
    <row r="50" customFormat="false" ht="15" hidden="false" customHeight="true" outlineLevel="0" collapsed="false">
      <c r="A50" s="10" t="s">
        <v>111</v>
      </c>
      <c r="C50" s="11" t="n">
        <v>84611</v>
      </c>
      <c r="D50" s="11" t="n">
        <f aca="false">E24</f>
        <v>171000</v>
      </c>
      <c r="E50" s="11" t="n">
        <f aca="false">F24</f>
        <v>298500</v>
      </c>
      <c r="F50" s="11" t="n">
        <f aca="false">G24</f>
        <v>452000</v>
      </c>
    </row>
  </sheetData>
  <mergeCells count="2">
    <mergeCell ref="A1:H1"/>
    <mergeCell ref="A2:H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2"/>
    <col collapsed="false" customWidth="true" hidden="false" outlineLevel="0" max="2" min="2" style="1" width="32"/>
    <col collapsed="false" customWidth="true" hidden="false" outlineLevel="0" max="6" min="3" style="1" width="14"/>
    <col collapsed="false" customWidth="true" hidden="false" outlineLevel="0" max="7" min="7" style="1" width="30"/>
  </cols>
  <sheetData>
    <row r="1" customFormat="false" ht="17.25" hidden="false" customHeight="true" outlineLevel="0" collapsed="false">
      <c r="A1" s="25" t="s">
        <v>112</v>
      </c>
      <c r="B1" s="25"/>
      <c r="C1" s="25"/>
      <c r="D1" s="25"/>
      <c r="E1" s="25"/>
      <c r="F1" s="25"/>
      <c r="G1" s="25"/>
    </row>
    <row r="2" customFormat="false" ht="15" hidden="false" customHeight="true" outlineLevel="0" collapsed="false">
      <c r="A2" s="26" t="s">
        <v>113</v>
      </c>
      <c r="B2" s="26"/>
      <c r="C2" s="26"/>
      <c r="D2" s="26"/>
      <c r="E2" s="26"/>
      <c r="F2" s="26"/>
      <c r="G2" s="26"/>
    </row>
    <row r="4" customFormat="false" ht="31.5" hidden="false" customHeight="true" outlineLevel="0" collapsed="false">
      <c r="A4" s="6" t="s">
        <v>114</v>
      </c>
      <c r="B4" s="6" t="s">
        <v>115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81</v>
      </c>
    </row>
    <row r="5" customFormat="false" ht="15" hidden="false" customHeight="true" outlineLevel="0" collapsed="false">
      <c r="A5" s="32" t="n">
        <v>1103</v>
      </c>
      <c r="B5" s="27" t="s">
        <v>116</v>
      </c>
      <c r="C5" s="29" t="n">
        <v>5000</v>
      </c>
      <c r="D5" s="29" t="n">
        <v>40000</v>
      </c>
      <c r="E5" s="29" t="n">
        <v>60000</v>
      </c>
      <c r="F5" s="29" t="n">
        <v>90000</v>
      </c>
      <c r="G5" s="9" t="s">
        <v>117</v>
      </c>
    </row>
    <row r="6" customFormat="false" ht="15" hidden="false" customHeight="true" outlineLevel="0" collapsed="false">
      <c r="A6" s="32" t="n">
        <v>1105</v>
      </c>
      <c r="B6" s="27" t="s">
        <v>118</v>
      </c>
      <c r="C6" s="29" t="n">
        <v>25000</v>
      </c>
      <c r="D6" s="29" t="n">
        <v>200000</v>
      </c>
      <c r="E6" s="29" t="n">
        <v>280000</v>
      </c>
      <c r="F6" s="29" t="n">
        <v>380000</v>
      </c>
      <c r="G6" s="9" t="s">
        <v>119</v>
      </c>
    </row>
    <row r="7" customFormat="false" ht="15" hidden="false" customHeight="true" outlineLevel="0" collapsed="false">
      <c r="A7" s="32" t="n">
        <v>1106</v>
      </c>
      <c r="B7" s="27" t="s">
        <v>120</v>
      </c>
      <c r="C7" s="29" t="n">
        <v>8000</v>
      </c>
      <c r="D7" s="29" t="n">
        <v>70000</v>
      </c>
      <c r="E7" s="29" t="n">
        <v>100000</v>
      </c>
      <c r="F7" s="29" t="n">
        <v>140000</v>
      </c>
      <c r="G7" s="9" t="s">
        <v>121</v>
      </c>
    </row>
    <row r="8" customFormat="false" ht="15" hidden="false" customHeight="true" outlineLevel="0" collapsed="false">
      <c r="A8" s="32" t="n">
        <v>1110</v>
      </c>
      <c r="B8" s="27" t="s">
        <v>122</v>
      </c>
      <c r="C8" s="29" t="n">
        <v>4000</v>
      </c>
      <c r="D8" s="29" t="n">
        <v>35000</v>
      </c>
      <c r="E8" s="29" t="n">
        <v>55000</v>
      </c>
      <c r="F8" s="29" t="n">
        <v>80000</v>
      </c>
      <c r="G8" s="9" t="s">
        <v>123</v>
      </c>
    </row>
    <row r="9" customFormat="false" ht="15" hidden="false" customHeight="true" outlineLevel="0" collapsed="false">
      <c r="A9" s="32" t="n">
        <v>1112</v>
      </c>
      <c r="B9" s="27" t="s">
        <v>124</v>
      </c>
      <c r="C9" s="29" t="n">
        <v>20000</v>
      </c>
      <c r="D9" s="29" t="n">
        <v>150000</v>
      </c>
      <c r="E9" s="29" t="n">
        <v>220000</v>
      </c>
      <c r="F9" s="29" t="n">
        <v>300000</v>
      </c>
      <c r="G9" s="9" t="s">
        <v>125</v>
      </c>
    </row>
    <row r="10" customFormat="false" ht="15" hidden="false" customHeight="true" outlineLevel="0" collapsed="false">
      <c r="A10" s="32" t="n">
        <v>1113</v>
      </c>
      <c r="B10" s="27" t="s">
        <v>126</v>
      </c>
      <c r="C10" s="29" t="n">
        <v>12000</v>
      </c>
      <c r="D10" s="29" t="n">
        <v>80000</v>
      </c>
      <c r="E10" s="29" t="n">
        <v>120000</v>
      </c>
      <c r="F10" s="29" t="n">
        <v>170000</v>
      </c>
      <c r="G10" s="9" t="s">
        <v>127</v>
      </c>
    </row>
    <row r="11" customFormat="false" ht="15" hidden="false" customHeight="true" outlineLevel="0" collapsed="false">
      <c r="A11" s="32" t="n">
        <v>1114</v>
      </c>
      <c r="B11" s="27" t="s">
        <v>128</v>
      </c>
      <c r="C11" s="29" t="n">
        <v>7000</v>
      </c>
      <c r="D11" s="29" t="n">
        <v>40000</v>
      </c>
      <c r="E11" s="29" t="n">
        <v>60000</v>
      </c>
      <c r="F11" s="29" t="n">
        <v>90000</v>
      </c>
      <c r="G11" s="9" t="s">
        <v>129</v>
      </c>
    </row>
    <row r="12" customFormat="false" ht="15" hidden="false" customHeight="true" outlineLevel="0" collapsed="false">
      <c r="A12" s="32" t="n">
        <v>1115</v>
      </c>
      <c r="B12" s="27" t="s">
        <v>130</v>
      </c>
      <c r="C12" s="29" t="n">
        <v>2500</v>
      </c>
      <c r="D12" s="29" t="n">
        <v>20000</v>
      </c>
      <c r="E12" s="29" t="n">
        <v>35000</v>
      </c>
      <c r="F12" s="29" t="n">
        <v>50000</v>
      </c>
      <c r="G12" s="9" t="s">
        <v>131</v>
      </c>
    </row>
    <row r="13" customFormat="false" ht="15" hidden="false" customHeight="true" outlineLevel="0" collapsed="false">
      <c r="A13" s="32" t="n">
        <v>1116</v>
      </c>
      <c r="B13" s="27" t="s">
        <v>132</v>
      </c>
      <c r="C13" s="29" t="n">
        <v>2500</v>
      </c>
      <c r="D13" s="29" t="n">
        <v>20000</v>
      </c>
      <c r="E13" s="29" t="n">
        <v>35000</v>
      </c>
      <c r="F13" s="29" t="n">
        <v>50000</v>
      </c>
      <c r="G13" s="9"/>
    </row>
    <row r="14" customFormat="false" ht="15" hidden="false" customHeight="true" outlineLevel="0" collapsed="false">
      <c r="A14" s="32" t="n">
        <v>1118</v>
      </c>
      <c r="B14" s="27" t="s">
        <v>133</v>
      </c>
      <c r="C14" s="29" t="n">
        <v>2500</v>
      </c>
      <c r="D14" s="29" t="n">
        <v>20000</v>
      </c>
      <c r="E14" s="29" t="n">
        <v>35000</v>
      </c>
      <c r="F14" s="29" t="n">
        <v>50000</v>
      </c>
      <c r="G14" s="9"/>
    </row>
    <row r="15" customFormat="false" ht="15" hidden="false" customHeight="true" outlineLevel="0" collapsed="false">
      <c r="A15" s="32" t="n">
        <v>1119</v>
      </c>
      <c r="B15" s="27" t="s">
        <v>134</v>
      </c>
      <c r="C15" s="29" t="n">
        <v>1500</v>
      </c>
      <c r="D15" s="29" t="n">
        <v>15000</v>
      </c>
      <c r="E15" s="29" t="n">
        <v>25000</v>
      </c>
      <c r="F15" s="29" t="n">
        <v>40000</v>
      </c>
      <c r="G15" s="9" t="s">
        <v>135</v>
      </c>
    </row>
    <row r="16" customFormat="false" ht="23.25" hidden="false" customHeight="true" outlineLevel="0" collapsed="false">
      <c r="A16" s="32" t="n">
        <v>1120</v>
      </c>
      <c r="B16" s="27" t="s">
        <v>136</v>
      </c>
      <c r="C16" s="29" t="n">
        <v>10000</v>
      </c>
      <c r="D16" s="29" t="n">
        <v>70000</v>
      </c>
      <c r="E16" s="29" t="n">
        <v>110000</v>
      </c>
      <c r="F16" s="29" t="n">
        <v>150000</v>
      </c>
      <c r="G16" s="9" t="s">
        <v>137</v>
      </c>
    </row>
    <row r="17" customFormat="false" ht="15" hidden="false" customHeight="true" outlineLevel="0" collapsed="false">
      <c r="A17" s="32" t="n">
        <v>1122</v>
      </c>
      <c r="B17" s="27" t="s">
        <v>138</v>
      </c>
      <c r="C17" s="29" t="n">
        <v>7000</v>
      </c>
      <c r="D17" s="29" t="n">
        <v>60000</v>
      </c>
      <c r="E17" s="29" t="n">
        <v>90000</v>
      </c>
      <c r="F17" s="29" t="n">
        <v>120000</v>
      </c>
      <c r="G17" s="9" t="s">
        <v>139</v>
      </c>
    </row>
    <row r="18" customFormat="false" ht="15" hidden="false" customHeight="true" outlineLevel="0" collapsed="false">
      <c r="A18" s="32" t="n">
        <v>1123</v>
      </c>
      <c r="B18" s="27" t="s">
        <v>140</v>
      </c>
      <c r="C18" s="29" t="n">
        <v>2500</v>
      </c>
      <c r="D18" s="29" t="n">
        <v>20000</v>
      </c>
      <c r="E18" s="29" t="n">
        <v>35000</v>
      </c>
      <c r="F18" s="29" t="n">
        <v>50000</v>
      </c>
      <c r="G18" s="9"/>
    </row>
    <row r="19" customFormat="false" ht="15" hidden="false" customHeight="true" outlineLevel="0" collapsed="false">
      <c r="A19" s="32" t="n">
        <v>1124</v>
      </c>
      <c r="B19" s="27" t="s">
        <v>141</v>
      </c>
      <c r="C19" s="29" t="n">
        <v>2500</v>
      </c>
      <c r="D19" s="29" t="n">
        <v>20000</v>
      </c>
      <c r="E19" s="29" t="n">
        <v>35000</v>
      </c>
      <c r="F19" s="29" t="n">
        <v>50000</v>
      </c>
      <c r="G19" s="9"/>
    </row>
    <row r="20" customFormat="false" ht="15" hidden="false" customHeight="true" outlineLevel="0" collapsed="false">
      <c r="A20" s="32" t="n">
        <v>1140</v>
      </c>
      <c r="B20" s="27" t="s">
        <v>142</v>
      </c>
      <c r="C20" s="29" t="n">
        <v>0</v>
      </c>
      <c r="D20" s="29" t="n">
        <v>100</v>
      </c>
      <c r="E20" s="29" t="n">
        <v>200</v>
      </c>
      <c r="F20" s="29" t="n">
        <v>300</v>
      </c>
      <c r="G20" s="9" t="s">
        <v>143</v>
      </c>
    </row>
    <row r="21" customFormat="false" ht="15" hidden="false" customHeight="true" outlineLevel="0" collapsed="false">
      <c r="A21" s="10" t="s">
        <v>144</v>
      </c>
      <c r="B21" s="30"/>
      <c r="C21" s="11" t="n">
        <f aca="false">SUM(C5:C20)</f>
        <v>112000</v>
      </c>
      <c r="D21" s="11" t="n">
        <f aca="false">SUM(D5:D20)</f>
        <v>860100</v>
      </c>
      <c r="E21" s="11" t="n">
        <f aca="false">SUM(E5:E20)</f>
        <v>1295200</v>
      </c>
      <c r="F21" s="11" t="n">
        <f aca="false">SUM(F5:F20)</f>
        <v>1810300</v>
      </c>
    </row>
    <row r="22" customFormat="false" ht="15" hidden="false" customHeight="true" outlineLevel="0" collapsed="false">
      <c r="A22" s="24" t="s">
        <v>145</v>
      </c>
      <c r="C22" s="31" t="n">
        <v>127303</v>
      </c>
    </row>
    <row r="25" customFormat="false" ht="15" hidden="false" customHeight="true" outlineLevel="0" collapsed="false">
      <c r="A25" s="10" t="s">
        <v>146</v>
      </c>
      <c r="C25" s="11" t="n">
        <f aca="false">C21</f>
        <v>112000</v>
      </c>
      <c r="D25" s="11" t="n">
        <f aca="false">D21</f>
        <v>860100</v>
      </c>
      <c r="E25" s="11" t="n">
        <f aca="false">E21</f>
        <v>1295200</v>
      </c>
      <c r="F25" s="11" t="n">
        <f aca="false">F21</f>
        <v>1810300</v>
      </c>
    </row>
  </sheetData>
  <mergeCells count="2">
    <mergeCell ref="A1:G1"/>
    <mergeCell ref="A2:G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6"/>
    <col collapsed="false" customWidth="true" hidden="false" outlineLevel="0" max="7" min="2" style="1" width="14"/>
    <col collapsed="false" customWidth="true" hidden="false" outlineLevel="0" max="8" min="8" style="1" width="30"/>
  </cols>
  <sheetData>
    <row r="1" customFormat="false" ht="17.25" hidden="false" customHeight="true" outlineLevel="0" collapsed="false">
      <c r="A1" s="25" t="s">
        <v>147</v>
      </c>
      <c r="B1" s="25"/>
      <c r="C1" s="25"/>
      <c r="D1" s="25"/>
      <c r="E1" s="25"/>
      <c r="F1" s="25"/>
      <c r="G1" s="25"/>
      <c r="H1" s="25"/>
    </row>
    <row r="3" customFormat="false" ht="15" hidden="false" customHeight="true" outlineLevel="0" collapsed="false">
      <c r="A3" s="33" t="s">
        <v>148</v>
      </c>
      <c r="B3" s="33"/>
      <c r="C3" s="33"/>
      <c r="D3" s="33"/>
      <c r="E3" s="33"/>
      <c r="F3" s="33"/>
      <c r="G3" s="33"/>
      <c r="H3" s="33"/>
    </row>
    <row r="4" customFormat="false" ht="26.25" hidden="false" customHeight="true" outlineLevel="0" collapsed="false">
      <c r="A4" s="6" t="s">
        <v>149</v>
      </c>
      <c r="B4" s="6" t="s">
        <v>150</v>
      </c>
      <c r="C4" s="6" t="s">
        <v>151</v>
      </c>
      <c r="D4" s="6" t="s">
        <v>152</v>
      </c>
      <c r="E4" s="6" t="s">
        <v>153</v>
      </c>
      <c r="F4" s="6" t="s">
        <v>154</v>
      </c>
      <c r="G4" s="6" t="s">
        <v>155</v>
      </c>
      <c r="H4" s="6" t="s">
        <v>81</v>
      </c>
    </row>
    <row r="5" customFormat="false" ht="21.75" hidden="false" customHeight="true" outlineLevel="0" collapsed="false">
      <c r="A5" s="27" t="s">
        <v>156</v>
      </c>
      <c r="B5" s="34" t="n">
        <v>3</v>
      </c>
      <c r="C5" s="29" t="n">
        <v>0</v>
      </c>
      <c r="D5" s="22" t="n">
        <f aca="false">B5*C5</f>
        <v>0</v>
      </c>
      <c r="E5" s="29" t="n">
        <v>30000</v>
      </c>
      <c r="F5" s="29" t="n">
        <v>50000</v>
      </c>
      <c r="G5" s="29" t="n">
        <v>80000</v>
      </c>
      <c r="H5" s="9" t="s">
        <v>157</v>
      </c>
    </row>
    <row r="6" customFormat="false" ht="15" hidden="false" customHeight="true" outlineLevel="0" collapsed="false">
      <c r="A6" s="27" t="s">
        <v>158</v>
      </c>
      <c r="B6" s="34" t="n">
        <v>22</v>
      </c>
      <c r="C6" s="29" t="n">
        <v>0</v>
      </c>
      <c r="D6" s="22" t="n">
        <f aca="false">B6*C6</f>
        <v>0</v>
      </c>
      <c r="E6" s="29" t="n">
        <v>4000</v>
      </c>
      <c r="F6" s="29" t="n">
        <v>6500</v>
      </c>
      <c r="G6" s="29" t="n">
        <v>9000</v>
      </c>
      <c r="H6" s="9" t="s">
        <v>159</v>
      </c>
    </row>
    <row r="7" customFormat="false" ht="15" hidden="false" customHeight="true" outlineLevel="0" collapsed="false">
      <c r="A7" s="27" t="s">
        <v>160</v>
      </c>
      <c r="B7" s="34" t="n">
        <v>15</v>
      </c>
      <c r="C7" s="29" t="n">
        <v>0</v>
      </c>
      <c r="D7" s="22" t="n">
        <f aca="false">B7*C7</f>
        <v>0</v>
      </c>
      <c r="E7" s="29" t="n">
        <v>3000</v>
      </c>
      <c r="F7" s="29" t="n">
        <v>4500</v>
      </c>
      <c r="G7" s="29" t="n">
        <v>6500</v>
      </c>
      <c r="H7" s="9" t="s">
        <v>161</v>
      </c>
    </row>
    <row r="8" customFormat="false" ht="15" hidden="false" customHeight="true" outlineLevel="0" collapsed="false">
      <c r="A8" s="10" t="s">
        <v>162</v>
      </c>
      <c r="B8" s="35" t="n">
        <f aca="false">SUM(B5:B7)</f>
        <v>40</v>
      </c>
      <c r="D8" s="11" t="n">
        <f aca="false">SUM(D5:D7)</f>
        <v>0</v>
      </c>
      <c r="E8" s="11" t="n">
        <f aca="false">SUMPRODUCT(B5:B7,E5:E7)</f>
        <v>223000</v>
      </c>
      <c r="F8" s="11" t="n">
        <f aca="false">SUMPRODUCT(B5:B7,F5:F7)</f>
        <v>360500</v>
      </c>
      <c r="G8" s="11" t="n">
        <f aca="false">SUMPRODUCT(B5:B7,G5:G7)</f>
        <v>535500</v>
      </c>
    </row>
    <row r="20" customFormat="false" ht="15" hidden="false" customHeight="true" outlineLevel="0" collapsed="false">
      <c r="A20" s="10" t="s">
        <v>163</v>
      </c>
      <c r="C20" s="11" t="n">
        <f aca="false">D8</f>
        <v>0</v>
      </c>
      <c r="D20" s="11" t="n">
        <f aca="false">E8</f>
        <v>223000</v>
      </c>
      <c r="E20" s="11" t="n">
        <f aca="false">F8</f>
        <v>360500</v>
      </c>
      <c r="F20" s="11" t="n">
        <f aca="false">G8</f>
        <v>535500</v>
      </c>
    </row>
    <row r="22" customFormat="false" ht="15" hidden="false" customHeight="true" outlineLevel="0" collapsed="false">
      <c r="A22" s="33" t="s">
        <v>164</v>
      </c>
      <c r="B22" s="33"/>
      <c r="C22" s="33"/>
      <c r="D22" s="33"/>
      <c r="E22" s="33"/>
      <c r="F22" s="33"/>
      <c r="G22" s="33"/>
      <c r="H22" s="33"/>
    </row>
    <row r="23" customFormat="false" ht="26.25" hidden="false" customHeight="true" outlineLevel="0" collapsed="false">
      <c r="A23" s="6" t="s">
        <v>149</v>
      </c>
      <c r="B23" s="6" t="s">
        <v>150</v>
      </c>
      <c r="C23" s="6" t="s">
        <v>151</v>
      </c>
      <c r="D23" s="6" t="s">
        <v>165</v>
      </c>
      <c r="E23" s="6" t="s">
        <v>153</v>
      </c>
      <c r="F23" s="6" t="s">
        <v>154</v>
      </c>
      <c r="G23" s="6" t="s">
        <v>155</v>
      </c>
      <c r="H23" s="6" t="s">
        <v>81</v>
      </c>
    </row>
    <row r="24" customFormat="false" ht="15" hidden="false" customHeight="true" outlineLevel="0" collapsed="false">
      <c r="A24" s="27" t="s">
        <v>166</v>
      </c>
      <c r="B24" s="34" t="n">
        <v>295.7</v>
      </c>
      <c r="C24" s="29" t="n">
        <v>0</v>
      </c>
      <c r="D24" s="22" t="n">
        <f aca="false">B24*C24</f>
        <v>0</v>
      </c>
      <c r="E24" s="29" t="n">
        <v>200</v>
      </c>
      <c r="F24" s="29" t="n">
        <v>400</v>
      </c>
      <c r="G24" s="29" t="n">
        <v>600</v>
      </c>
      <c r="H24" s="9" t="s">
        <v>167</v>
      </c>
    </row>
    <row r="25" customFormat="false" ht="15" hidden="false" customHeight="true" outlineLevel="0" collapsed="false">
      <c r="A25" s="27" t="s">
        <v>168</v>
      </c>
      <c r="B25" s="34" t="n">
        <v>449.1</v>
      </c>
      <c r="C25" s="29" t="n">
        <v>0</v>
      </c>
      <c r="D25" s="22" t="n">
        <f aca="false">B25*C25</f>
        <v>0</v>
      </c>
      <c r="E25" s="29" t="n">
        <v>150</v>
      </c>
      <c r="F25" s="29" t="n">
        <v>300</v>
      </c>
      <c r="G25" s="29" t="n">
        <v>450</v>
      </c>
      <c r="H25" s="9" t="s">
        <v>169</v>
      </c>
    </row>
    <row r="26" customFormat="false" ht="15" hidden="false" customHeight="true" outlineLevel="0" collapsed="false">
      <c r="A26" s="10" t="s">
        <v>170</v>
      </c>
      <c r="B26" s="35" t="n">
        <f aca="false">SUM(B24:B25)</f>
        <v>744.8</v>
      </c>
      <c r="D26" s="11" t="n">
        <f aca="false">SUM(D24:D25)</f>
        <v>0</v>
      </c>
      <c r="E26" s="11" t="n">
        <f aca="false">SUMPRODUCT(B24:B25,E24:E25)</f>
        <v>126505</v>
      </c>
      <c r="F26" s="11" t="n">
        <f aca="false">SUMPRODUCT(B24:B25,F24:F25)</f>
        <v>253010</v>
      </c>
      <c r="G26" s="11" t="n">
        <f aca="false">SUMPRODUCT(B24:B25,G24:G25)</f>
        <v>379515</v>
      </c>
    </row>
    <row r="30" customFormat="false" ht="15" hidden="false" customHeight="true" outlineLevel="0" collapsed="false">
      <c r="A30" s="10" t="s">
        <v>171</v>
      </c>
      <c r="C30" s="11" t="n">
        <f aca="false">D26</f>
        <v>0</v>
      </c>
      <c r="D30" s="11" t="n">
        <f aca="false">E26</f>
        <v>126505</v>
      </c>
      <c r="E30" s="11" t="n">
        <f aca="false">F26</f>
        <v>253010</v>
      </c>
      <c r="F30" s="11" t="n">
        <f aca="false">G26</f>
        <v>379515</v>
      </c>
    </row>
  </sheetData>
  <mergeCells count="3">
    <mergeCell ref="A1:H1"/>
    <mergeCell ref="A3:H3"/>
    <mergeCell ref="A22:H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8"/>
    <col collapsed="false" customWidth="true" hidden="false" outlineLevel="0" max="7" min="2" style="1" width="14"/>
  </cols>
  <sheetData>
    <row r="1" customFormat="false" ht="17.25" hidden="false" customHeight="true" outlineLevel="0" collapsed="false">
      <c r="A1" s="25" t="s">
        <v>172</v>
      </c>
      <c r="B1" s="25"/>
      <c r="C1" s="25"/>
      <c r="D1" s="25"/>
      <c r="E1" s="25"/>
      <c r="F1" s="25"/>
    </row>
    <row r="3" customFormat="false" ht="26.25" hidden="false" customHeight="true" outlineLevel="0" collapsed="false">
      <c r="A3" s="6" t="s">
        <v>173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81</v>
      </c>
    </row>
    <row r="4" customFormat="false" ht="15" hidden="false" customHeight="true" outlineLevel="0" collapsed="false">
      <c r="A4" s="33" t="s">
        <v>174</v>
      </c>
      <c r="B4" s="33"/>
      <c r="C4" s="33"/>
      <c r="D4" s="33"/>
      <c r="E4" s="33"/>
      <c r="F4" s="33"/>
    </row>
    <row r="5" customFormat="false" ht="15" hidden="false" customHeight="true" outlineLevel="0" collapsed="false">
      <c r="A5" s="27" t="s">
        <v>175</v>
      </c>
      <c r="B5" s="29" t="n">
        <v>51827</v>
      </c>
      <c r="C5" s="29" t="n">
        <v>30000</v>
      </c>
      <c r="D5" s="29" t="n">
        <v>50000</v>
      </c>
      <c r="E5" s="29" t="n">
        <v>65000</v>
      </c>
      <c r="F5" s="14" t="s">
        <v>176</v>
      </c>
    </row>
    <row r="8" customFormat="false" ht="15" hidden="false" customHeight="true" outlineLevel="0" collapsed="false">
      <c r="A8" s="10" t="s">
        <v>177</v>
      </c>
      <c r="B8" s="11" t="n">
        <f aca="false">B5</f>
        <v>51827</v>
      </c>
      <c r="C8" s="11" t="n">
        <f aca="false">C5</f>
        <v>30000</v>
      </c>
      <c r="D8" s="11" t="n">
        <f aca="false">D5</f>
        <v>50000</v>
      </c>
      <c r="E8" s="11" t="n">
        <f aca="false">E5</f>
        <v>65000</v>
      </c>
    </row>
    <row r="9" customFormat="false" ht="15" hidden="false" customHeight="true" outlineLevel="0" collapsed="false">
      <c r="A9" s="33" t="s">
        <v>178</v>
      </c>
      <c r="B9" s="33"/>
      <c r="C9" s="33"/>
      <c r="D9" s="33"/>
      <c r="E9" s="33"/>
      <c r="F9" s="33"/>
    </row>
    <row r="10" customFormat="false" ht="15" hidden="false" customHeight="true" outlineLevel="0" collapsed="false">
      <c r="A10" s="27" t="s">
        <v>179</v>
      </c>
      <c r="B10" s="29" t="n">
        <v>5766</v>
      </c>
      <c r="C10" s="29" t="n">
        <v>5000</v>
      </c>
      <c r="D10" s="29" t="n">
        <v>5800</v>
      </c>
      <c r="E10" s="29" t="n">
        <v>6000</v>
      </c>
      <c r="F10" s="14" t="s">
        <v>180</v>
      </c>
    </row>
    <row r="11" customFormat="false" ht="15" hidden="false" customHeight="true" outlineLevel="0" collapsed="false">
      <c r="A11" s="27" t="s">
        <v>181</v>
      </c>
      <c r="B11" s="29" t="n">
        <v>52519</v>
      </c>
      <c r="C11" s="29" t="n">
        <v>35000</v>
      </c>
      <c r="D11" s="29" t="n">
        <v>50000</v>
      </c>
      <c r="E11" s="29" t="n">
        <v>60000</v>
      </c>
      <c r="F11" s="14" t="s">
        <v>182</v>
      </c>
    </row>
    <row r="12" customFormat="false" ht="15" hidden="false" customHeight="true" outlineLevel="0" collapsed="false">
      <c r="A12" s="27" t="s">
        <v>183</v>
      </c>
      <c r="B12" s="29" t="n">
        <v>20453</v>
      </c>
      <c r="C12" s="29" t="n">
        <v>17000</v>
      </c>
      <c r="D12" s="29" t="n">
        <v>21000</v>
      </c>
      <c r="E12" s="29" t="n">
        <v>24000</v>
      </c>
      <c r="F12" s="14" t="s">
        <v>184</v>
      </c>
    </row>
    <row r="13" customFormat="false" ht="15" hidden="false" customHeight="true" outlineLevel="0" collapsed="false">
      <c r="A13" s="10" t="s">
        <v>185</v>
      </c>
      <c r="B13" s="11" t="n">
        <f aca="false">SUM(B10:B12)</f>
        <v>78738</v>
      </c>
      <c r="C13" s="11" t="n">
        <f aca="false">SUM(C10:C12)</f>
        <v>57000</v>
      </c>
      <c r="D13" s="11" t="n">
        <f aca="false">SUM(D10:D12)</f>
        <v>76800</v>
      </c>
      <c r="E13" s="11" t="n">
        <f aca="false">SUM(E10:E12)</f>
        <v>90000</v>
      </c>
    </row>
    <row r="14" customFormat="false" ht="15" hidden="false" customHeight="true" outlineLevel="0" collapsed="false">
      <c r="A14" s="33" t="s">
        <v>186</v>
      </c>
      <c r="B14" s="33"/>
      <c r="C14" s="33"/>
      <c r="D14" s="33"/>
      <c r="E14" s="33"/>
      <c r="F14" s="33"/>
    </row>
    <row r="15" customFormat="false" ht="15" hidden="false" customHeight="true" outlineLevel="0" collapsed="false">
      <c r="A15" s="27" t="s">
        <v>187</v>
      </c>
      <c r="B15" s="29" t="n">
        <v>265146</v>
      </c>
      <c r="C15" s="29" t="n">
        <v>220000</v>
      </c>
      <c r="D15" s="29" t="n">
        <v>250000</v>
      </c>
      <c r="E15" s="29" t="n">
        <v>260000</v>
      </c>
      <c r="F15" s="14" t="s">
        <v>188</v>
      </c>
    </row>
    <row r="16" customFormat="false" ht="15" hidden="false" customHeight="true" outlineLevel="0" collapsed="false">
      <c r="A16" s="27" t="s">
        <v>189</v>
      </c>
      <c r="B16" s="29" t="n">
        <v>88910</v>
      </c>
      <c r="C16" s="29" t="n">
        <v>82000</v>
      </c>
      <c r="D16" s="29" t="n">
        <v>88000</v>
      </c>
      <c r="E16" s="29" t="n">
        <v>88910</v>
      </c>
      <c r="F16" s="14" t="s">
        <v>190</v>
      </c>
    </row>
    <row r="17" customFormat="false" ht="15" hidden="false" customHeight="true" outlineLevel="0" collapsed="false">
      <c r="A17" s="27" t="s">
        <v>191</v>
      </c>
      <c r="B17" s="29" t="n">
        <v>1035</v>
      </c>
      <c r="C17" s="29" t="n">
        <v>800</v>
      </c>
      <c r="D17" s="29" t="n">
        <v>1000</v>
      </c>
      <c r="E17" s="29" t="n">
        <v>1035</v>
      </c>
      <c r="F17" s="14" t="s">
        <v>192</v>
      </c>
    </row>
    <row r="18" customFormat="false" ht="15" hidden="false" customHeight="true" outlineLevel="0" collapsed="false">
      <c r="A18" s="10" t="s">
        <v>193</v>
      </c>
      <c r="B18" s="11" t="n">
        <f aca="false">SUM(B15:B17)</f>
        <v>355091</v>
      </c>
      <c r="C18" s="11" t="n">
        <f aca="false">SUM(C15:C17)</f>
        <v>302800</v>
      </c>
      <c r="D18" s="11" t="n">
        <f aca="false">SUM(D15:D17)</f>
        <v>339000</v>
      </c>
      <c r="E18" s="11" t="n">
        <f aca="false">SUM(E15:E17)</f>
        <v>349945</v>
      </c>
    </row>
    <row r="20" customFormat="false" ht="15" hidden="false" customHeight="true" outlineLevel="0" collapsed="false">
      <c r="A20" s="33" t="s">
        <v>194</v>
      </c>
      <c r="B20" s="33"/>
      <c r="C20" s="33"/>
      <c r="D20" s="33"/>
      <c r="E20" s="33"/>
      <c r="F20" s="33"/>
    </row>
    <row r="21" customFormat="false" ht="15" hidden="false" customHeight="true" outlineLevel="0" collapsed="false">
      <c r="A21" s="27" t="s">
        <v>195</v>
      </c>
      <c r="B21" s="29" t="n">
        <v>164724</v>
      </c>
      <c r="C21" s="29" t="n">
        <v>164724</v>
      </c>
      <c r="D21" s="29" t="n">
        <v>164724</v>
      </c>
      <c r="E21" s="29" t="n">
        <v>164724</v>
      </c>
      <c r="F21" s="14" t="s">
        <v>196</v>
      </c>
    </row>
    <row r="22" customFormat="false" ht="15" hidden="false" customHeight="true" outlineLevel="0" collapsed="false">
      <c r="A22" s="10" t="s">
        <v>197</v>
      </c>
      <c r="B22" s="11" t="n">
        <f aca="false">B21</f>
        <v>164724</v>
      </c>
      <c r="C22" s="11" t="n">
        <f aca="false">C21</f>
        <v>164724</v>
      </c>
      <c r="D22" s="11" t="n">
        <f aca="false">D21</f>
        <v>164724</v>
      </c>
      <c r="E22" s="11" t="n">
        <f aca="false">E21</f>
        <v>164724</v>
      </c>
    </row>
    <row r="24" customFormat="false" ht="15" hidden="false" customHeight="true" outlineLevel="0" collapsed="false">
      <c r="A24" s="33" t="s">
        <v>198</v>
      </c>
      <c r="B24" s="33"/>
      <c r="C24" s="33"/>
      <c r="D24" s="33"/>
      <c r="E24" s="33"/>
      <c r="F24" s="33"/>
    </row>
    <row r="25" customFormat="false" ht="15" hidden="false" customHeight="true" outlineLevel="0" collapsed="false">
      <c r="A25" s="27" t="s">
        <v>199</v>
      </c>
      <c r="B25" s="29" t="n">
        <v>0</v>
      </c>
      <c r="C25" s="29" t="n">
        <v>0</v>
      </c>
      <c r="D25" s="29" t="n">
        <v>50000</v>
      </c>
      <c r="E25" s="29" t="n">
        <v>150000</v>
      </c>
      <c r="F25" s="14" t="s">
        <v>200</v>
      </c>
    </row>
    <row r="26" customFormat="false" ht="15" hidden="false" customHeight="true" outlineLevel="0" collapsed="false">
      <c r="A26" s="27" t="s">
        <v>201</v>
      </c>
      <c r="B26" s="29" t="n">
        <v>0</v>
      </c>
      <c r="C26" s="29" t="n">
        <v>0</v>
      </c>
      <c r="D26" s="29" t="n">
        <v>20000</v>
      </c>
      <c r="E26" s="29" t="n">
        <v>60000</v>
      </c>
      <c r="F26" s="14" t="s">
        <v>202</v>
      </c>
    </row>
    <row r="27" customFormat="false" ht="15" hidden="false" customHeight="true" outlineLevel="0" collapsed="false">
      <c r="A27" s="27" t="s">
        <v>203</v>
      </c>
      <c r="B27" s="29" t="n">
        <v>0</v>
      </c>
      <c r="C27" s="29" t="n">
        <v>0</v>
      </c>
      <c r="D27" s="29" t="n">
        <v>15000</v>
      </c>
      <c r="E27" s="29" t="n">
        <v>50000</v>
      </c>
      <c r="F27" s="14" t="s">
        <v>204</v>
      </c>
    </row>
    <row r="28" customFormat="false" ht="15" hidden="false" customHeight="true" outlineLevel="0" collapsed="false">
      <c r="A28" s="27" t="s">
        <v>205</v>
      </c>
      <c r="B28" s="29" t="n">
        <v>0</v>
      </c>
      <c r="C28" s="29" t="n">
        <v>5000</v>
      </c>
      <c r="D28" s="29" t="n">
        <v>12000</v>
      </c>
      <c r="E28" s="29" t="n">
        <v>20000</v>
      </c>
      <c r="F28" s="14" t="s">
        <v>206</v>
      </c>
    </row>
    <row r="29" customFormat="false" ht="15" hidden="false" customHeight="true" outlineLevel="0" collapsed="false">
      <c r="A29" s="27" t="s">
        <v>207</v>
      </c>
      <c r="B29" s="29" t="n">
        <v>0</v>
      </c>
      <c r="C29" s="29" t="n">
        <v>80000</v>
      </c>
      <c r="D29" s="29" t="n">
        <v>130000</v>
      </c>
      <c r="E29" s="29" t="n">
        <v>180000</v>
      </c>
      <c r="F29" s="14" t="s">
        <v>208</v>
      </c>
    </row>
    <row r="30" customFormat="false" ht="15" hidden="false" customHeight="true" outlineLevel="0" collapsed="false">
      <c r="A30" s="36" t="s">
        <v>209</v>
      </c>
      <c r="B30" s="37" t="n">
        <v>-56243</v>
      </c>
      <c r="C30" s="37" t="n">
        <v>-56243</v>
      </c>
      <c r="D30" s="37" t="n">
        <v>-28000</v>
      </c>
      <c r="E30" s="37" t="n">
        <v>-10000</v>
      </c>
      <c r="F30" s="14" t="s">
        <v>210</v>
      </c>
    </row>
    <row r="31" customFormat="false" ht="15" hidden="false" customHeight="true" outlineLevel="0" collapsed="false">
      <c r="A31" s="10" t="s">
        <v>211</v>
      </c>
      <c r="B31" s="11" t="n">
        <f aca="false">SUM(B25:B30)</f>
        <v>-56243</v>
      </c>
      <c r="C31" s="11" t="n">
        <f aca="false">SUM(C25:C30)</f>
        <v>28757</v>
      </c>
      <c r="D31" s="11" t="n">
        <f aca="false">SUM(D25:D30)</f>
        <v>199000</v>
      </c>
      <c r="E31" s="11" t="n">
        <f aca="false">SUM(E25:E30)</f>
        <v>450000</v>
      </c>
    </row>
    <row r="32" customFormat="false" ht="15" hidden="false" customHeight="true" outlineLevel="0" collapsed="false">
      <c r="A32" s="38" t="s">
        <v>212</v>
      </c>
      <c r="B32" s="39" t="n">
        <f aca="false">B31</f>
        <v>-56243</v>
      </c>
      <c r="C32" s="39" t="n">
        <f aca="false">C31</f>
        <v>28757</v>
      </c>
      <c r="D32" s="39" t="n">
        <f aca="false">D31</f>
        <v>199000</v>
      </c>
      <c r="E32" s="39" t="n">
        <f aca="false">E31</f>
        <v>450000</v>
      </c>
    </row>
  </sheetData>
  <mergeCells count="6">
    <mergeCell ref="A1:F1"/>
    <mergeCell ref="A4:F4"/>
    <mergeCell ref="A9:F9"/>
    <mergeCell ref="A14:F14"/>
    <mergeCell ref="A20:F20"/>
    <mergeCell ref="A24:F2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0"/>
    <col collapsed="false" customWidth="true" hidden="false" outlineLevel="0" max="3" min="2" style="1" width="14"/>
    <col collapsed="false" customWidth="true" hidden="false" outlineLevel="0" max="4" min="4" style="1" width="36"/>
  </cols>
  <sheetData>
    <row r="1" customFormat="false" ht="17.25" hidden="false" customHeight="true" outlineLevel="0" collapsed="false">
      <c r="A1" s="25" t="s">
        <v>213</v>
      </c>
      <c r="B1" s="25"/>
      <c r="C1" s="25"/>
      <c r="D1" s="25"/>
    </row>
    <row r="3" customFormat="false" ht="26.25" hidden="false" customHeight="true" outlineLevel="0" collapsed="false">
      <c r="A3" s="6" t="s">
        <v>173</v>
      </c>
      <c r="B3" s="6" t="s">
        <v>165</v>
      </c>
      <c r="C3" s="6" t="s">
        <v>214</v>
      </c>
      <c r="D3" s="6" t="s">
        <v>81</v>
      </c>
    </row>
    <row r="4" customFormat="false" ht="15" hidden="false" customHeight="true" outlineLevel="0" collapsed="false">
      <c r="A4" s="27" t="s">
        <v>215</v>
      </c>
      <c r="B4" s="29" t="n">
        <v>158768</v>
      </c>
      <c r="C4" s="29" t="n">
        <v>158768</v>
      </c>
      <c r="D4" s="14" t="s">
        <v>216</v>
      </c>
    </row>
    <row r="5" customFormat="false" ht="15" hidden="false" customHeight="true" outlineLevel="0" collapsed="false">
      <c r="A5" s="27" t="s">
        <v>217</v>
      </c>
      <c r="B5" s="29" t="n">
        <v>111960</v>
      </c>
      <c r="C5" s="29" t="n">
        <v>111960</v>
      </c>
      <c r="D5" s="14" t="s">
        <v>218</v>
      </c>
    </row>
    <row r="6" customFormat="false" ht="15" hidden="false" customHeight="true" outlineLevel="0" collapsed="false">
      <c r="A6" s="27" t="s">
        <v>219</v>
      </c>
      <c r="B6" s="29" t="n">
        <v>322238</v>
      </c>
      <c r="C6" s="29" t="n">
        <v>322238</v>
      </c>
      <c r="D6" s="14" t="s">
        <v>220</v>
      </c>
    </row>
    <row r="7" customFormat="false" ht="15" hidden="false" customHeight="true" outlineLevel="0" collapsed="false">
      <c r="A7" s="27" t="s">
        <v>221</v>
      </c>
      <c r="B7" s="29" t="n">
        <v>55747</v>
      </c>
      <c r="C7" s="29" t="n">
        <v>55747</v>
      </c>
      <c r="D7" s="14" t="s">
        <v>222</v>
      </c>
    </row>
    <row r="8" customFormat="false" ht="15" hidden="false" customHeight="true" outlineLevel="0" collapsed="false">
      <c r="A8" s="27" t="s">
        <v>223</v>
      </c>
      <c r="B8" s="29" t="n">
        <v>69854</v>
      </c>
      <c r="C8" s="29" t="n">
        <v>69854</v>
      </c>
      <c r="D8" s="14" t="s">
        <v>224</v>
      </c>
    </row>
    <row r="9" customFormat="false" ht="15" hidden="false" customHeight="true" outlineLevel="0" collapsed="false">
      <c r="A9" s="27" t="s">
        <v>225</v>
      </c>
      <c r="B9" s="29" t="n">
        <v>16928</v>
      </c>
      <c r="C9" s="29" t="n">
        <v>16928</v>
      </c>
      <c r="D9" s="14" t="s">
        <v>226</v>
      </c>
    </row>
    <row r="10" customFormat="false" ht="15" hidden="false" customHeight="true" outlineLevel="0" collapsed="false">
      <c r="A10" s="27" t="s">
        <v>227</v>
      </c>
      <c r="B10" s="29" t="n">
        <v>13374</v>
      </c>
      <c r="C10" s="29" t="n">
        <v>13374</v>
      </c>
      <c r="D10" s="14" t="s">
        <v>228</v>
      </c>
    </row>
    <row r="11" customFormat="false" ht="15" hidden="false" customHeight="true" outlineLevel="0" collapsed="false">
      <c r="A11" s="27" t="s">
        <v>229</v>
      </c>
      <c r="B11" s="29" t="n">
        <v>56243</v>
      </c>
      <c r="C11" s="29" t="n">
        <v>56243</v>
      </c>
      <c r="D11" s="14" t="s">
        <v>230</v>
      </c>
    </row>
    <row r="12" customFormat="false" ht="15" hidden="false" customHeight="true" outlineLevel="0" collapsed="false">
      <c r="A12" s="10" t="s">
        <v>231</v>
      </c>
      <c r="B12" s="11" t="n">
        <f aca="false">SUM(B4:B11)</f>
        <v>805112</v>
      </c>
      <c r="C12" s="11" t="n">
        <f aca="false">SUM(C4:C11)</f>
        <v>805112</v>
      </c>
    </row>
    <row r="14" customFormat="false" ht="15" hidden="false" customHeight="true" outlineLevel="0" collapsed="false">
      <c r="A14" s="38" t="s">
        <v>232</v>
      </c>
    </row>
  </sheetData>
  <mergeCells count="1">
    <mergeCell ref="A1:D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38"/>
    <col collapsed="false" customWidth="true" hidden="false" outlineLevel="0" max="2" min="2" style="1" width="18"/>
    <col collapsed="false" customWidth="true" hidden="false" outlineLevel="0" max="3" min="3" style="1" width="38"/>
  </cols>
  <sheetData>
    <row r="1" customFormat="false" ht="17.25" hidden="false" customHeight="true" outlineLevel="0" collapsed="false">
      <c r="A1" s="25" t="s">
        <v>233</v>
      </c>
      <c r="B1" s="25"/>
      <c r="C1" s="25"/>
    </row>
    <row r="3" customFormat="false" ht="15" hidden="false" customHeight="true" outlineLevel="0" collapsed="false">
      <c r="A3" s="33" t="s">
        <v>234</v>
      </c>
      <c r="B3" s="33"/>
      <c r="C3" s="33"/>
    </row>
    <row r="4" customFormat="false" ht="15" hidden="false" customHeight="true" outlineLevel="0" collapsed="false">
      <c r="A4" s="27" t="s">
        <v>235</v>
      </c>
      <c r="B4" s="40" t="s">
        <v>236</v>
      </c>
      <c r="C4" s="9" t="s">
        <v>237</v>
      </c>
    </row>
    <row r="5" customFormat="false" ht="15" hidden="false" customHeight="true" outlineLevel="0" collapsed="false">
      <c r="A5" s="27" t="s">
        <v>238</v>
      </c>
      <c r="B5" s="40" t="s">
        <v>239</v>
      </c>
      <c r="C5" s="9" t="s">
        <v>240</v>
      </c>
    </row>
    <row r="6" customFormat="false" ht="15" hidden="false" customHeight="true" outlineLevel="0" collapsed="false">
      <c r="A6" s="41"/>
      <c r="B6" s="42"/>
      <c r="C6" s="43"/>
    </row>
    <row r="7" customFormat="false" ht="15" hidden="false" customHeight="true" outlineLevel="0" collapsed="false">
      <c r="A7" s="27" t="s">
        <v>241</v>
      </c>
      <c r="B7" s="40" t="s">
        <v>242</v>
      </c>
      <c r="C7" s="9" t="s">
        <v>243</v>
      </c>
    </row>
    <row r="8" customFormat="false" ht="15" hidden="false" customHeight="true" outlineLevel="0" collapsed="false">
      <c r="A8" s="27" t="s">
        <v>244</v>
      </c>
      <c r="B8" s="40" t="s">
        <v>245</v>
      </c>
      <c r="C8" s="9" t="s">
        <v>246</v>
      </c>
    </row>
    <row r="9" customFormat="false" ht="15" hidden="false" customHeight="true" outlineLevel="0" collapsed="false">
      <c r="A9" s="27" t="s">
        <v>247</v>
      </c>
      <c r="B9" s="40" t="s">
        <v>248</v>
      </c>
      <c r="C9" s="9" t="s">
        <v>249</v>
      </c>
    </row>
    <row r="10" customFormat="false" ht="15" hidden="false" customHeight="true" outlineLevel="0" collapsed="false">
      <c r="A10" s="27" t="s">
        <v>250</v>
      </c>
      <c r="B10" s="40" t="s">
        <v>251</v>
      </c>
      <c r="C10" s="9" t="s">
        <v>252</v>
      </c>
    </row>
    <row r="11" customFormat="false" ht="15" hidden="false" customHeight="true" outlineLevel="0" collapsed="false">
      <c r="A11" s="41"/>
      <c r="B11" s="42"/>
      <c r="C11" s="43"/>
    </row>
    <row r="12" customFormat="false" ht="23.25" hidden="false" customHeight="true" outlineLevel="0" collapsed="false">
      <c r="A12" s="27" t="s">
        <v>253</v>
      </c>
      <c r="B12" s="40" t="s">
        <v>254</v>
      </c>
      <c r="C12" s="9" t="s">
        <v>255</v>
      </c>
    </row>
    <row r="13" customFormat="false" ht="15" hidden="false" customHeight="true" outlineLevel="0" collapsed="false">
      <c r="A13" s="27" t="s">
        <v>256</v>
      </c>
      <c r="B13" s="40" t="s">
        <v>257</v>
      </c>
      <c r="C13" s="9" t="s">
        <v>258</v>
      </c>
    </row>
    <row r="14" customFormat="false" ht="15" hidden="false" customHeight="true" outlineLevel="0" collapsed="false">
      <c r="A14" s="27" t="s">
        <v>259</v>
      </c>
      <c r="B14" s="40" t="s">
        <v>260</v>
      </c>
      <c r="C14" s="9" t="s">
        <v>261</v>
      </c>
    </row>
    <row r="15" customFormat="false" ht="15" hidden="false" customHeight="true" outlineLevel="0" collapsed="false">
      <c r="A15" s="41"/>
      <c r="B15" s="42"/>
      <c r="C15" s="43"/>
    </row>
    <row r="16" customFormat="false" ht="15" hidden="false" customHeight="true" outlineLevel="0" collapsed="false">
      <c r="A16" s="27" t="s">
        <v>262</v>
      </c>
      <c r="B16" s="42"/>
      <c r="C16" s="43"/>
    </row>
    <row r="17" customFormat="false" ht="15" hidden="false" customHeight="true" outlineLevel="0" collapsed="false">
      <c r="A17" s="27" t="s">
        <v>263</v>
      </c>
      <c r="B17" s="40" t="s">
        <v>264</v>
      </c>
      <c r="C17" s="9" t="s">
        <v>265</v>
      </c>
    </row>
    <row r="18" customFormat="false" ht="15" hidden="false" customHeight="true" outlineLevel="0" collapsed="false">
      <c r="A18" s="27" t="s">
        <v>266</v>
      </c>
      <c r="B18" s="40" t="s">
        <v>267</v>
      </c>
      <c r="C18" s="9" t="s">
        <v>268</v>
      </c>
    </row>
    <row r="19" customFormat="false" ht="15" hidden="false" customHeight="true" outlineLevel="0" collapsed="false">
      <c r="A19" s="27" t="s">
        <v>269</v>
      </c>
      <c r="B19" s="40" t="s">
        <v>270</v>
      </c>
      <c r="C19" s="9" t="s">
        <v>271</v>
      </c>
    </row>
    <row r="22" customFormat="false" ht="15" hidden="false" customHeight="true" outlineLevel="0" collapsed="false">
      <c r="A22" s="4" t="s">
        <v>272</v>
      </c>
    </row>
    <row r="23" customFormat="false" ht="15" hidden="false" customHeight="true" outlineLevel="0" collapsed="false">
      <c r="A23" s="44" t="s">
        <v>273</v>
      </c>
      <c r="B23" s="45" t="s">
        <v>274</v>
      </c>
    </row>
    <row r="24" customFormat="false" ht="15" hidden="false" customHeight="true" outlineLevel="0" collapsed="false">
      <c r="A24" s="46" t="s">
        <v>275</v>
      </c>
      <c r="B24" s="45" t="s">
        <v>276</v>
      </c>
    </row>
    <row r="25" customFormat="false" ht="15" hidden="false" customHeight="true" outlineLevel="0" collapsed="false">
      <c r="A25" s="47" t="s">
        <v>277</v>
      </c>
      <c r="B25" s="45" t="s">
        <v>278</v>
      </c>
    </row>
    <row r="26" customFormat="false" ht="15" hidden="false" customHeight="true" outlineLevel="0" collapsed="false">
      <c r="A26" s="48" t="s">
        <v>279</v>
      </c>
      <c r="B26" s="45" t="s">
        <v>280</v>
      </c>
    </row>
  </sheetData>
  <mergeCells count="2">
    <mergeCell ref="A1:C1"/>
    <mergeCell ref="A3:C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2026-05-04T06:10:58Z</dcterms:created>
  <dc:creator>openpyxl</dc:creator>
  <dc:description/>
  <dc:language>en-US</dc:language>
  <cp:lastModifiedBy/>
  <dcterms:modified xsi:type="dcterms:W3CDTF">2026-05-04T06:13:49Z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